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44" i="2" l="1"/>
  <c r="CO44" i="2"/>
  <c r="GE43" i="2"/>
  <c r="GB43" i="2"/>
  <c r="FV43" i="2"/>
  <c r="FS43" i="2"/>
  <c r="FW43" i="2" s="1"/>
  <c r="FJ43" i="2"/>
  <c r="ES43" i="2"/>
  <c r="EQ43" i="2"/>
  <c r="EP43" i="2"/>
  <c r="ED43" i="2"/>
  <c r="DW43" i="2"/>
  <c r="DR43" i="2"/>
  <c r="DN43" i="2"/>
  <c r="DM43" i="2"/>
  <c r="DC43" i="2"/>
  <c r="CY43" i="2"/>
  <c r="CW43" i="2"/>
  <c r="CR43" i="2"/>
  <c r="CL43" i="2"/>
  <c r="CE43" i="2"/>
  <c r="BX43" i="2"/>
  <c r="BQ43" i="2"/>
  <c r="BP43" i="2"/>
  <c r="BD43" i="2"/>
  <c r="AT43" i="2"/>
  <c r="BF43" i="2" s="1"/>
  <c r="AO43" i="2"/>
  <c r="AM43" i="2"/>
  <c r="AJ43" i="2"/>
  <c r="AE43" i="2"/>
  <c r="AA43" i="2"/>
  <c r="X43" i="2"/>
  <c r="T43" i="2"/>
  <c r="P43" i="2"/>
  <c r="M43" i="2"/>
  <c r="F43" i="2"/>
  <c r="EL42" i="2"/>
  <c r="DF42" i="2"/>
  <c r="BZ42" i="2"/>
  <c r="BS42" i="2"/>
  <c r="FD41" i="2"/>
  <c r="FD42" i="2" s="1"/>
  <c r="DX41" i="2"/>
  <c r="DX42" i="2" s="1"/>
  <c r="CQ41" i="2"/>
  <c r="CQ42" i="2" s="1"/>
  <c r="BS41" i="2"/>
  <c r="BL41" i="2"/>
  <c r="BL42" i="2" s="1"/>
  <c r="BK41" i="2"/>
  <c r="BK42" i="2" s="1"/>
  <c r="AU41" i="2"/>
  <c r="AU42" i="2" s="1"/>
  <c r="AN41" i="2"/>
  <c r="AN42" i="2" s="1"/>
  <c r="AM41" i="2"/>
  <c r="AF41" i="2"/>
  <c r="AF42" i="2" s="1"/>
  <c r="AB41" i="2"/>
  <c r="AB42" i="2" s="1"/>
  <c r="Z41" i="2"/>
  <c r="Z42" i="2" s="1"/>
  <c r="S41" i="2"/>
  <c r="S42" i="2" s="1"/>
  <c r="H41" i="2"/>
  <c r="H42" i="2" s="1"/>
  <c r="GE40" i="2"/>
  <c r="GB40" i="2"/>
  <c r="FW40" i="2"/>
  <c r="FV40" i="2"/>
  <c r="FS40" i="2"/>
  <c r="FK40" i="2"/>
  <c r="FJ40" i="2"/>
  <c r="ES40" i="2"/>
  <c r="EP40" i="2"/>
  <c r="ED40" i="2"/>
  <c r="EQ40" i="2" s="1"/>
  <c r="DW40" i="2"/>
  <c r="DR40" i="2"/>
  <c r="DU40" i="2" s="1"/>
  <c r="DM40" i="2"/>
  <c r="DC40" i="2"/>
  <c r="DN40" i="2" s="1"/>
  <c r="CW40" i="2"/>
  <c r="CR40" i="2"/>
  <c r="CL40" i="2"/>
  <c r="CE40" i="2"/>
  <c r="BX40" i="2"/>
  <c r="CN40" i="2" s="1"/>
  <c r="BQ40" i="2"/>
  <c r="BP40" i="2"/>
  <c r="BF40" i="2"/>
  <c r="BD40" i="2"/>
  <c r="AX40" i="2"/>
  <c r="AX41" i="2" s="1"/>
  <c r="AX42" i="2" s="1"/>
  <c r="AW40" i="2"/>
  <c r="AW41" i="2" s="1"/>
  <c r="AW42" i="2" s="1"/>
  <c r="AT40" i="2"/>
  <c r="AM40" i="2"/>
  <c r="AJ40" i="2"/>
  <c r="AO40" i="2" s="1"/>
  <c r="AE40" i="2"/>
  <c r="AA40" i="2"/>
  <c r="X40" i="2"/>
  <c r="T40" i="2"/>
  <c r="P40" i="2"/>
  <c r="M40" i="2"/>
  <c r="F40" i="2"/>
  <c r="GE39" i="2"/>
  <c r="GB39" i="2"/>
  <c r="FJ39" i="2"/>
  <c r="FK39" i="2" s="1"/>
  <c r="ES39" i="2"/>
  <c r="EP39" i="2"/>
  <c r="EQ39" i="2" s="1"/>
  <c r="ED39" i="2"/>
  <c r="DW39" i="2"/>
  <c r="DU39" i="2"/>
  <c r="DR39" i="2"/>
  <c r="DM39" i="2"/>
  <c r="DN39" i="2" s="1"/>
  <c r="DC39" i="2"/>
  <c r="CX39" i="2"/>
  <c r="CX41" i="2" s="1"/>
  <c r="CX42" i="2" s="1"/>
  <c r="CV39" i="2"/>
  <c r="CV41" i="2" s="1"/>
  <c r="CV42" i="2" s="1"/>
  <c r="CU39" i="2"/>
  <c r="CU41" i="2" s="1"/>
  <c r="CU42" i="2" s="1"/>
  <c r="CT39" i="2"/>
  <c r="CT41" i="2" s="1"/>
  <c r="CT42" i="2" s="1"/>
  <c r="CS39" i="2"/>
  <c r="CS41" i="2" s="1"/>
  <c r="CS42" i="2" s="1"/>
  <c r="CQ39" i="2"/>
  <c r="CP39" i="2"/>
  <c r="CP41" i="2" s="1"/>
  <c r="CP42" i="2" s="1"/>
  <c r="CO39" i="2"/>
  <c r="CO41" i="2" s="1"/>
  <c r="CO42" i="2" s="1"/>
  <c r="CL39" i="2"/>
  <c r="CE39" i="2"/>
  <c r="BX39" i="2"/>
  <c r="CN39" i="2" s="1"/>
  <c r="BP39" i="2"/>
  <c r="BQ39" i="2" s="1"/>
  <c r="BA39" i="2"/>
  <c r="BA41" i="2" s="1"/>
  <c r="BA42" i="2" s="1"/>
  <c r="AZ39" i="2"/>
  <c r="AZ41" i="2" s="1"/>
  <c r="AZ42" i="2" s="1"/>
  <c r="AV39" i="2"/>
  <c r="AV41" i="2" s="1"/>
  <c r="AV42" i="2" s="1"/>
  <c r="AU39" i="2"/>
  <c r="AS39" i="2"/>
  <c r="AS41" i="2" s="1"/>
  <c r="AS42" i="2" s="1"/>
  <c r="AR39" i="2"/>
  <c r="AM39" i="2"/>
  <c r="AJ39" i="2"/>
  <c r="AO39" i="2" s="1"/>
  <c r="AE39" i="2"/>
  <c r="AA39" i="2"/>
  <c r="X39" i="2"/>
  <c r="T39" i="2"/>
  <c r="P39" i="2"/>
  <c r="F39" i="2"/>
  <c r="M39" i="2" s="1"/>
  <c r="GE38" i="2"/>
  <c r="GB38" i="2"/>
  <c r="FW38" i="2"/>
  <c r="FV38" i="2"/>
  <c r="FS38" i="2"/>
  <c r="FJ38" i="2"/>
  <c r="FK38" i="2" s="1"/>
  <c r="ES38" i="2"/>
  <c r="EQ38" i="2"/>
  <c r="EP38" i="2"/>
  <c r="ED38" i="2"/>
  <c r="DW38" i="2"/>
  <c r="DR38" i="2"/>
  <c r="DU38" i="2" s="1"/>
  <c r="DM38" i="2"/>
  <c r="DC38" i="2"/>
  <c r="DN38" i="2" s="1"/>
  <c r="CW38" i="2"/>
  <c r="CR38" i="2"/>
  <c r="CY38" i="2" s="1"/>
  <c r="CL38" i="2"/>
  <c r="CE38" i="2"/>
  <c r="BX38" i="2"/>
  <c r="CN38" i="2" s="1"/>
  <c r="BO38" i="2"/>
  <c r="BO41" i="2" s="1"/>
  <c r="BO42" i="2" s="1"/>
  <c r="BN38" i="2"/>
  <c r="BP38" i="2" s="1"/>
  <c r="BM38" i="2"/>
  <c r="BM41" i="2" s="1"/>
  <c r="BM42" i="2" s="1"/>
  <c r="BL38" i="2"/>
  <c r="BK38" i="2"/>
  <c r="BJ38" i="2"/>
  <c r="BJ41" i="2" s="1"/>
  <c r="BJ42" i="2" s="1"/>
  <c r="BI38" i="2"/>
  <c r="BI41" i="2" s="1"/>
  <c r="BI42" i="2" s="1"/>
  <c r="BH38" i="2"/>
  <c r="BH41" i="2" s="1"/>
  <c r="BH42" i="2" s="1"/>
  <c r="BG38" i="2"/>
  <c r="BG41" i="2" s="1"/>
  <c r="BG42" i="2" s="1"/>
  <c r="BE38" i="2"/>
  <c r="BF38" i="2" s="1"/>
  <c r="BD38" i="2"/>
  <c r="AT38" i="2"/>
  <c r="AO38" i="2"/>
  <c r="AM38" i="2"/>
  <c r="AJ38" i="2"/>
  <c r="AE38" i="2"/>
  <c r="AD38" i="2"/>
  <c r="AD41" i="2" s="1"/>
  <c r="AD42" i="2" s="1"/>
  <c r="AA38" i="2"/>
  <c r="X38" i="2"/>
  <c r="T38" i="2"/>
  <c r="AP38" i="2" s="1"/>
  <c r="P38" i="2"/>
  <c r="L38" i="2"/>
  <c r="L41" i="2" s="1"/>
  <c r="L42" i="2" s="1"/>
  <c r="K38" i="2"/>
  <c r="K41" i="2" s="1"/>
  <c r="K42" i="2" s="1"/>
  <c r="J38" i="2"/>
  <c r="J41" i="2" s="1"/>
  <c r="J42" i="2" s="1"/>
  <c r="I38" i="2"/>
  <c r="I41" i="2" s="1"/>
  <c r="I42" i="2" s="1"/>
  <c r="H38" i="2"/>
  <c r="G38" i="2"/>
  <c r="G41" i="2" s="1"/>
  <c r="G42" i="2" s="1"/>
  <c r="F38" i="2"/>
  <c r="M38" i="2" s="1"/>
  <c r="E38" i="2"/>
  <c r="E41" i="2" s="1"/>
  <c r="E42" i="2" s="1"/>
  <c r="D38" i="2"/>
  <c r="D41" i="2" s="1"/>
  <c r="D42" i="2" s="1"/>
  <c r="GE37" i="2"/>
  <c r="GB37" i="2"/>
  <c r="FV37" i="2"/>
  <c r="FS37" i="2"/>
  <c r="FJ37" i="2"/>
  <c r="FK37" i="2" s="1"/>
  <c r="ES37" i="2"/>
  <c r="EQ37" i="2"/>
  <c r="EP37" i="2"/>
  <c r="ED37" i="2"/>
  <c r="DW37" i="2"/>
  <c r="DU37" i="2"/>
  <c r="DR37" i="2"/>
  <c r="DN37" i="2"/>
  <c r="DM37" i="2"/>
  <c r="DC37" i="2"/>
  <c r="CW37" i="2"/>
  <c r="CR37" i="2"/>
  <c r="CY37" i="2" s="1"/>
  <c r="CN37" i="2"/>
  <c r="CL37" i="2"/>
  <c r="CE37" i="2"/>
  <c r="BX37" i="2"/>
  <c r="BQ37" i="2"/>
  <c r="BP37" i="2"/>
  <c r="BD37" i="2"/>
  <c r="AT37" i="2"/>
  <c r="BF37" i="2" s="1"/>
  <c r="AO37" i="2"/>
  <c r="AM37" i="2"/>
  <c r="AJ37" i="2"/>
  <c r="AE37" i="2"/>
  <c r="AA37" i="2"/>
  <c r="X37" i="2"/>
  <c r="T37" i="2"/>
  <c r="P37" i="2"/>
  <c r="M37" i="2"/>
  <c r="F37" i="2"/>
  <c r="GB36" i="2"/>
  <c r="GE36" i="2" s="1"/>
  <c r="FV36" i="2"/>
  <c r="FW36" i="2" s="1"/>
  <c r="FS36" i="2"/>
  <c r="FK36" i="2"/>
  <c r="FJ36" i="2"/>
  <c r="ES36" i="2"/>
  <c r="EP36" i="2"/>
  <c r="ED36" i="2"/>
  <c r="EQ36" i="2" s="1"/>
  <c r="DW36" i="2"/>
  <c r="DR36" i="2"/>
  <c r="DU36" i="2" s="1"/>
  <c r="DQ36" i="2"/>
  <c r="DQ41" i="2" s="1"/>
  <c r="DQ42" i="2" s="1"/>
  <c r="DP36" i="2"/>
  <c r="DP41" i="2" s="1"/>
  <c r="DM36" i="2"/>
  <c r="DC36" i="2"/>
  <c r="DN36" i="2" s="1"/>
  <c r="CW36" i="2"/>
  <c r="CR36" i="2"/>
  <c r="CY36" i="2" s="1"/>
  <c r="CN36" i="2"/>
  <c r="CL36" i="2"/>
  <c r="CE36" i="2"/>
  <c r="BX36" i="2"/>
  <c r="BP36" i="2"/>
  <c r="BQ36" i="2" s="1"/>
  <c r="BD36" i="2"/>
  <c r="AT36" i="2"/>
  <c r="BF36" i="2" s="1"/>
  <c r="AM36" i="2"/>
  <c r="AI36" i="2"/>
  <c r="AI41" i="2" s="1"/>
  <c r="AI42" i="2" s="1"/>
  <c r="AE36" i="2"/>
  <c r="AA36" i="2"/>
  <c r="X36" i="2"/>
  <c r="U36" i="2"/>
  <c r="U41" i="2" s="1"/>
  <c r="U42" i="2" s="1"/>
  <c r="R36" i="2"/>
  <c r="R41" i="2" s="1"/>
  <c r="R42" i="2" s="1"/>
  <c r="P36" i="2"/>
  <c r="M36" i="2"/>
  <c r="F36" i="2"/>
  <c r="GE35" i="2"/>
  <c r="GB35" i="2"/>
  <c r="FV35" i="2"/>
  <c r="FS35" i="2"/>
  <c r="FW35" i="2" s="1"/>
  <c r="FK35" i="2"/>
  <c r="FJ35" i="2"/>
  <c r="ES35" i="2"/>
  <c r="EP35" i="2"/>
  <c r="EQ35" i="2" s="1"/>
  <c r="ED35" i="2"/>
  <c r="DW35" i="2"/>
  <c r="DU35" i="2"/>
  <c r="DR35" i="2"/>
  <c r="DM35" i="2"/>
  <c r="DC35" i="2"/>
  <c r="DN35" i="2" s="1"/>
  <c r="CW35" i="2"/>
  <c r="CY35" i="2" s="1"/>
  <c r="CR35" i="2"/>
  <c r="CN35" i="2"/>
  <c r="CL35" i="2"/>
  <c r="CE35" i="2"/>
  <c r="BX35" i="2"/>
  <c r="BQ35" i="2"/>
  <c r="BP35" i="2"/>
  <c r="BD35" i="2"/>
  <c r="AT35" i="2"/>
  <c r="BF35" i="2" s="1"/>
  <c r="AM35" i="2"/>
  <c r="AJ35" i="2"/>
  <c r="AO35" i="2" s="1"/>
  <c r="AG35" i="2"/>
  <c r="AG41" i="2" s="1"/>
  <c r="AG42" i="2" s="1"/>
  <c r="AE35" i="2"/>
  <c r="Y35" i="2"/>
  <c r="X35" i="2"/>
  <c r="W35" i="2"/>
  <c r="W41" i="2" s="1"/>
  <c r="W42" i="2" s="1"/>
  <c r="V35" i="2"/>
  <c r="V41" i="2" s="1"/>
  <c r="V42" i="2" s="1"/>
  <c r="T35" i="2"/>
  <c r="P35" i="2"/>
  <c r="M35" i="2"/>
  <c r="F35" i="2"/>
  <c r="GE34" i="2"/>
  <c r="GB34" i="2"/>
  <c r="FV34" i="2"/>
  <c r="FS34" i="2"/>
  <c r="FW34" i="2" s="1"/>
  <c r="FK34" i="2"/>
  <c r="FJ34" i="2"/>
  <c r="ES34" i="2"/>
  <c r="EO34" i="2"/>
  <c r="EO41" i="2" s="1"/>
  <c r="EO42" i="2" s="1"/>
  <c r="EN34" i="2"/>
  <c r="EN41" i="2" s="1"/>
  <c r="EN42" i="2" s="1"/>
  <c r="EM34" i="2"/>
  <c r="EM41" i="2" s="1"/>
  <c r="EM42" i="2" s="1"/>
  <c r="EL34" i="2"/>
  <c r="EL41" i="2" s="1"/>
  <c r="EK34" i="2"/>
  <c r="EK41" i="2" s="1"/>
  <c r="EK42" i="2" s="1"/>
  <c r="EJ34" i="2"/>
  <c r="EJ41" i="2" s="1"/>
  <c r="EJ42" i="2" s="1"/>
  <c r="EI34" i="2"/>
  <c r="EI41" i="2" s="1"/>
  <c r="EI42" i="2" s="1"/>
  <c r="EH34" i="2"/>
  <c r="EH41" i="2" s="1"/>
  <c r="EH42" i="2" s="1"/>
  <c r="EG34" i="2"/>
  <c r="EG41" i="2" s="1"/>
  <c r="EF34" i="2"/>
  <c r="EF41" i="2" s="1"/>
  <c r="EF42" i="2" s="1"/>
  <c r="EC34" i="2"/>
  <c r="EC41" i="2" s="1"/>
  <c r="EC42" i="2" s="1"/>
  <c r="EB34" i="2"/>
  <c r="EB41" i="2" s="1"/>
  <c r="EB42" i="2" s="1"/>
  <c r="EA34" i="2"/>
  <c r="EA41" i="2" s="1"/>
  <c r="EA42" i="2" s="1"/>
  <c r="DZ34" i="2"/>
  <c r="DX34" i="2"/>
  <c r="DW34" i="2"/>
  <c r="DU34" i="2"/>
  <c r="DR34" i="2"/>
  <c r="DM34" i="2"/>
  <c r="DC34" i="2"/>
  <c r="DN34" i="2" s="1"/>
  <c r="CY34" i="2"/>
  <c r="CW34" i="2"/>
  <c r="CR34" i="2"/>
  <c r="CL34" i="2"/>
  <c r="CE34" i="2"/>
  <c r="BX34" i="2"/>
  <c r="BR34" i="2"/>
  <c r="BQ34" i="2"/>
  <c r="BP34" i="2"/>
  <c r="BD34" i="2"/>
  <c r="BF34" i="2" s="1"/>
  <c r="AT34" i="2"/>
  <c r="AM34" i="2"/>
  <c r="AJ34" i="2"/>
  <c r="AO34" i="2" s="1"/>
  <c r="AE34" i="2"/>
  <c r="AA34" i="2"/>
  <c r="X34" i="2"/>
  <c r="T34" i="2"/>
  <c r="P34" i="2"/>
  <c r="F34" i="2"/>
  <c r="M34" i="2" s="1"/>
  <c r="GE33" i="2"/>
  <c r="GB33" i="2"/>
  <c r="FW33" i="2"/>
  <c r="FV33" i="2"/>
  <c r="FS33" i="2"/>
  <c r="FJ33" i="2"/>
  <c r="FK33" i="2" s="1"/>
  <c r="ES33" i="2"/>
  <c r="EP33" i="2"/>
  <c r="ED33" i="2"/>
  <c r="EQ33" i="2" s="1"/>
  <c r="DV33" i="2"/>
  <c r="DV41" i="2" s="1"/>
  <c r="DV42" i="2" s="1"/>
  <c r="DR33" i="2"/>
  <c r="DU33" i="2" s="1"/>
  <c r="DN33" i="2"/>
  <c r="DM33" i="2"/>
  <c r="DC33" i="2"/>
  <c r="CY33" i="2"/>
  <c r="CW33" i="2"/>
  <c r="CR33" i="2"/>
  <c r="CL33" i="2"/>
  <c r="CH33" i="2"/>
  <c r="CH41" i="2" s="1"/>
  <c r="CH42" i="2" s="1"/>
  <c r="CG33" i="2"/>
  <c r="CG41" i="2" s="1"/>
  <c r="CG42" i="2" s="1"/>
  <c r="CC33" i="2"/>
  <c r="CC41" i="2" s="1"/>
  <c r="CC42" i="2" s="1"/>
  <c r="CB33" i="2"/>
  <c r="CB41" i="2" s="1"/>
  <c r="CB42" i="2" s="1"/>
  <c r="CA33" i="2"/>
  <c r="CE33" i="2" s="1"/>
  <c r="BZ33" i="2"/>
  <c r="BZ41" i="2" s="1"/>
  <c r="BX33" i="2"/>
  <c r="BW33" i="2"/>
  <c r="BW41" i="2" s="1"/>
  <c r="BW42" i="2" s="1"/>
  <c r="BV33" i="2"/>
  <c r="BV41" i="2" s="1"/>
  <c r="BV42" i="2" s="1"/>
  <c r="BU33" i="2"/>
  <c r="BU41" i="2" s="1"/>
  <c r="BU42" i="2" s="1"/>
  <c r="BT33" i="2"/>
  <c r="BT41" i="2" s="1"/>
  <c r="BT42" i="2" s="1"/>
  <c r="BP33" i="2"/>
  <c r="BQ33" i="2" s="1"/>
  <c r="BD33" i="2"/>
  <c r="AT33" i="2"/>
  <c r="AM33" i="2"/>
  <c r="AO33" i="2" s="1"/>
  <c r="AJ33" i="2"/>
  <c r="AE33" i="2"/>
  <c r="AA33" i="2"/>
  <c r="X33" i="2"/>
  <c r="T33" i="2"/>
  <c r="P33" i="2"/>
  <c r="F33" i="2"/>
  <c r="M33" i="2" s="1"/>
  <c r="GE32" i="2"/>
  <c r="GB32" i="2"/>
  <c r="FW32" i="2"/>
  <c r="FV32" i="2"/>
  <c r="FS32" i="2"/>
  <c r="FJ32" i="2"/>
  <c r="FK32" i="2" s="1"/>
  <c r="ES32" i="2"/>
  <c r="EP32" i="2"/>
  <c r="ED32" i="2"/>
  <c r="EQ32" i="2" s="1"/>
  <c r="DW32" i="2"/>
  <c r="DU32" i="2"/>
  <c r="DR32" i="2"/>
  <c r="DN32" i="2"/>
  <c r="DM32" i="2"/>
  <c r="DC32" i="2"/>
  <c r="CW32" i="2"/>
  <c r="CR32" i="2"/>
  <c r="CY32" i="2" s="1"/>
  <c r="CL32" i="2"/>
  <c r="CE32" i="2"/>
  <c r="CN32" i="2" s="1"/>
  <c r="BX32" i="2"/>
  <c r="BQ32" i="2"/>
  <c r="BP32" i="2"/>
  <c r="BF32" i="2"/>
  <c r="BD32" i="2"/>
  <c r="AT32" i="2"/>
  <c r="AO32" i="2"/>
  <c r="AM32" i="2"/>
  <c r="AJ32" i="2"/>
  <c r="AE32" i="2"/>
  <c r="AA32" i="2"/>
  <c r="X32" i="2"/>
  <c r="T32" i="2"/>
  <c r="P32" i="2"/>
  <c r="AP32" i="2" s="1"/>
  <c r="M32" i="2"/>
  <c r="F32" i="2"/>
  <c r="GB31" i="2"/>
  <c r="GE31" i="2" s="1"/>
  <c r="FW31" i="2"/>
  <c r="FV31" i="2"/>
  <c r="FS31" i="2"/>
  <c r="FK31" i="2"/>
  <c r="FJ31" i="2"/>
  <c r="ES31" i="2"/>
  <c r="EP31" i="2"/>
  <c r="ED31" i="2"/>
  <c r="DW31" i="2"/>
  <c r="DR31" i="2"/>
  <c r="DU31" i="2" s="1"/>
  <c r="DM31" i="2"/>
  <c r="DN31" i="2" s="1"/>
  <c r="DC31" i="2"/>
  <c r="CY31" i="2"/>
  <c r="CW31" i="2"/>
  <c r="CR31" i="2"/>
  <c r="CL31" i="2"/>
  <c r="CE31" i="2"/>
  <c r="BX31" i="2"/>
  <c r="CN31" i="2" s="1"/>
  <c r="BS31" i="2"/>
  <c r="BP31" i="2"/>
  <c r="BQ31" i="2" s="1"/>
  <c r="BD31" i="2"/>
  <c r="AT31" i="2"/>
  <c r="BF31" i="2" s="1"/>
  <c r="AM31" i="2"/>
  <c r="AJ31" i="2"/>
  <c r="AO31" i="2" s="1"/>
  <c r="AE31" i="2"/>
  <c r="AA31" i="2"/>
  <c r="X31" i="2"/>
  <c r="T31" i="2"/>
  <c r="P31" i="2"/>
  <c r="AP31" i="2" s="1"/>
  <c r="M31" i="2"/>
  <c r="F31" i="2"/>
  <c r="FW30" i="2"/>
  <c r="FV30" i="2"/>
  <c r="FS30" i="2"/>
  <c r="FK30" i="2"/>
  <c r="FJ30" i="2"/>
  <c r="ES30" i="2"/>
  <c r="ER30" i="2"/>
  <c r="ER41" i="2" s="1"/>
  <c r="ER42" i="2" s="1"/>
  <c r="EQ30" i="2"/>
  <c r="EP30" i="2"/>
  <c r="ED30" i="2"/>
  <c r="DW30" i="2"/>
  <c r="DU30" i="2"/>
  <c r="DS30" i="2"/>
  <c r="DS41" i="2" s="1"/>
  <c r="DS42" i="2" s="1"/>
  <c r="DR30" i="2"/>
  <c r="DM30" i="2"/>
  <c r="DC30" i="2"/>
  <c r="CW30" i="2"/>
  <c r="CR30" i="2"/>
  <c r="CY30" i="2" s="1"/>
  <c r="CL30" i="2"/>
  <c r="CF30" i="2"/>
  <c r="CF41" i="2" s="1"/>
  <c r="CF42" i="2" s="1"/>
  <c r="CE30" i="2"/>
  <c r="BX30" i="2"/>
  <c r="CN30" i="2" s="1"/>
  <c r="BQ30" i="2"/>
  <c r="BP30" i="2"/>
  <c r="BF30" i="2"/>
  <c r="BD30" i="2"/>
  <c r="AT30" i="2"/>
  <c r="AO30" i="2"/>
  <c r="AM30" i="2"/>
  <c r="AJ30" i="2"/>
  <c r="AF30" i="2"/>
  <c r="AE30" i="2"/>
  <c r="AA30" i="2"/>
  <c r="X30" i="2"/>
  <c r="T30" i="2"/>
  <c r="P30" i="2"/>
  <c r="AP30" i="2" s="1"/>
  <c r="M30" i="2"/>
  <c r="F30" i="2"/>
  <c r="GE29" i="2"/>
  <c r="GB29" i="2"/>
  <c r="FV29" i="2"/>
  <c r="FS29" i="2"/>
  <c r="FW29" i="2" s="1"/>
  <c r="FK29" i="2"/>
  <c r="FJ29" i="2"/>
  <c r="ES29" i="2"/>
  <c r="EQ29" i="2"/>
  <c r="EP29" i="2"/>
  <c r="ED29" i="2"/>
  <c r="DY29" i="2"/>
  <c r="DY41" i="2" s="1"/>
  <c r="DY42" i="2" s="1"/>
  <c r="DW29" i="2"/>
  <c r="DU29" i="2"/>
  <c r="DR29" i="2"/>
  <c r="DL29" i="2"/>
  <c r="DL41" i="2" s="1"/>
  <c r="DL42" i="2" s="1"/>
  <c r="DK29" i="2"/>
  <c r="DK41" i="2" s="1"/>
  <c r="DK42" i="2" s="1"/>
  <c r="DJ29" i="2"/>
  <c r="DJ41" i="2" s="1"/>
  <c r="DJ42" i="2" s="1"/>
  <c r="DI29" i="2"/>
  <c r="DI41" i="2" s="1"/>
  <c r="DI42" i="2" s="1"/>
  <c r="DH29" i="2"/>
  <c r="DH41" i="2" s="1"/>
  <c r="DH42" i="2" s="1"/>
  <c r="DG29" i="2"/>
  <c r="DG41" i="2" s="1"/>
  <c r="DG42" i="2" s="1"/>
  <c r="DF29" i="2"/>
  <c r="DF41" i="2" s="1"/>
  <c r="DE29" i="2"/>
  <c r="DE41" i="2" s="1"/>
  <c r="DD29" i="2"/>
  <c r="DD41" i="2" s="1"/>
  <c r="DD42" i="2" s="1"/>
  <c r="DB29" i="2"/>
  <c r="DB41" i="2" s="1"/>
  <c r="DB42" i="2" s="1"/>
  <c r="DA29" i="2"/>
  <c r="DA41" i="2" s="1"/>
  <c r="DA42" i="2" s="1"/>
  <c r="CZ29" i="2"/>
  <c r="CW29" i="2"/>
  <c r="CR29" i="2"/>
  <c r="CY29" i="2" s="1"/>
  <c r="CL29" i="2"/>
  <c r="CE29" i="2"/>
  <c r="BX29" i="2"/>
  <c r="CN29" i="2" s="1"/>
  <c r="BQ29" i="2"/>
  <c r="BP29" i="2"/>
  <c r="BD29" i="2"/>
  <c r="AT29" i="2"/>
  <c r="AM29" i="2"/>
  <c r="AJ29" i="2"/>
  <c r="AE29" i="2"/>
  <c r="AA29" i="2"/>
  <c r="X29" i="2"/>
  <c r="T29" i="2"/>
  <c r="P29" i="2"/>
  <c r="F29" i="2"/>
  <c r="M29" i="2" s="1"/>
  <c r="GE28" i="2"/>
  <c r="GB28" i="2"/>
  <c r="FW28" i="2"/>
  <c r="FV28" i="2"/>
  <c r="FS28" i="2"/>
  <c r="FI28" i="2"/>
  <c r="FI41" i="2" s="1"/>
  <c r="FI42" i="2" s="1"/>
  <c r="FH28" i="2"/>
  <c r="FH41" i="2" s="1"/>
  <c r="FH42" i="2" s="1"/>
  <c r="FG28" i="2"/>
  <c r="FG41" i="2" s="1"/>
  <c r="FG42" i="2" s="1"/>
  <c r="FF28" i="2"/>
  <c r="FF41" i="2" s="1"/>
  <c r="FF42" i="2" s="1"/>
  <c r="FE28" i="2"/>
  <c r="FE41" i="2" s="1"/>
  <c r="FE42" i="2" s="1"/>
  <c r="FD28" i="2"/>
  <c r="FC28" i="2"/>
  <c r="FC41" i="2" s="1"/>
  <c r="FC42" i="2" s="1"/>
  <c r="FB28" i="2"/>
  <c r="FB41" i="2" s="1"/>
  <c r="FB42" i="2" s="1"/>
  <c r="FA28" i="2"/>
  <c r="FA41" i="2" s="1"/>
  <c r="FA42" i="2" s="1"/>
  <c r="EZ28" i="2"/>
  <c r="EZ41" i="2" s="1"/>
  <c r="EZ42" i="2" s="1"/>
  <c r="EY28" i="2"/>
  <c r="EY41" i="2" s="1"/>
  <c r="EY42" i="2" s="1"/>
  <c r="EX28" i="2"/>
  <c r="EX41" i="2" s="1"/>
  <c r="EX42" i="2" s="1"/>
  <c r="EW28" i="2"/>
  <c r="EW41" i="2" s="1"/>
  <c r="EW42" i="2" s="1"/>
  <c r="EV28" i="2"/>
  <c r="EV41" i="2" s="1"/>
  <c r="EU28" i="2"/>
  <c r="EU41" i="2" s="1"/>
  <c r="EU42" i="2" s="1"/>
  <c r="ET28" i="2"/>
  <c r="ES28" i="2"/>
  <c r="EP28" i="2"/>
  <c r="EE28" i="2"/>
  <c r="ED28" i="2"/>
  <c r="DW28" i="2"/>
  <c r="DT28" i="2"/>
  <c r="DT41" i="2" s="1"/>
  <c r="DT42" i="2" s="1"/>
  <c r="DR28" i="2"/>
  <c r="DO28" i="2"/>
  <c r="DO41" i="2" s="1"/>
  <c r="DM28" i="2"/>
  <c r="DC28" i="2"/>
  <c r="DN28" i="2" s="1"/>
  <c r="CW28" i="2"/>
  <c r="CR28" i="2"/>
  <c r="CY28" i="2" s="1"/>
  <c r="CM28" i="2"/>
  <c r="CM41" i="2" s="1"/>
  <c r="CM42" i="2" s="1"/>
  <c r="CK28" i="2"/>
  <c r="CK41" i="2" s="1"/>
  <c r="CK42" i="2" s="1"/>
  <c r="CJ28" i="2"/>
  <c r="CJ41" i="2" s="1"/>
  <c r="CJ42" i="2" s="1"/>
  <c r="CI28" i="2"/>
  <c r="CE28" i="2"/>
  <c r="BY28" i="2"/>
  <c r="BY41" i="2" s="1"/>
  <c r="BY42" i="2" s="1"/>
  <c r="BX28" i="2"/>
  <c r="BQ28" i="2"/>
  <c r="BP28" i="2"/>
  <c r="BC28" i="2"/>
  <c r="BC41" i="2" s="1"/>
  <c r="BC42" i="2" s="1"/>
  <c r="BB28" i="2"/>
  <c r="BB41" i="2" s="1"/>
  <c r="BB42" i="2" s="1"/>
  <c r="AY28" i="2"/>
  <c r="AT28" i="2"/>
  <c r="AQ28" i="2"/>
  <c r="AQ41" i="2" s="1"/>
  <c r="AQ42" i="2" s="1"/>
  <c r="AL28" i="2"/>
  <c r="AL41" i="2" s="1"/>
  <c r="AL42" i="2" s="1"/>
  <c r="AK28" i="2"/>
  <c r="AK41" i="2" s="1"/>
  <c r="AK42" i="2" s="1"/>
  <c r="AJ28" i="2"/>
  <c r="AH28" i="2"/>
  <c r="AH41" i="2" s="1"/>
  <c r="AE28" i="2"/>
  <c r="AA28" i="2"/>
  <c r="X28" i="2"/>
  <c r="T28" i="2"/>
  <c r="Q28" i="2"/>
  <c r="Q41" i="2" s="1"/>
  <c r="Q42" i="2" s="1"/>
  <c r="O28" i="2"/>
  <c r="O41" i="2" s="1"/>
  <c r="O42" i="2" s="1"/>
  <c r="N28" i="2"/>
  <c r="M28" i="2"/>
  <c r="F28" i="2"/>
  <c r="GB27" i="2"/>
  <c r="FV27" i="2"/>
  <c r="FS27" i="2"/>
  <c r="FW27" i="2" s="1"/>
  <c r="FK27" i="2"/>
  <c r="FJ27" i="2"/>
  <c r="ES27" i="2"/>
  <c r="ES41" i="2" s="1"/>
  <c r="EP27" i="2"/>
  <c r="ED27" i="2"/>
  <c r="EQ27" i="2" s="1"/>
  <c r="DW27" i="2"/>
  <c r="DU27" i="2"/>
  <c r="DR27" i="2"/>
  <c r="DM27" i="2"/>
  <c r="DC27" i="2"/>
  <c r="CW27" i="2"/>
  <c r="CR27" i="2"/>
  <c r="CL27" i="2"/>
  <c r="CD27" i="2"/>
  <c r="BX27" i="2"/>
  <c r="BQ27" i="2"/>
  <c r="BP27" i="2"/>
  <c r="BD27" i="2"/>
  <c r="AT27" i="2"/>
  <c r="AO27" i="2"/>
  <c r="AM27" i="2"/>
  <c r="AJ27" i="2"/>
  <c r="AC27" i="2"/>
  <c r="AA27" i="2"/>
  <c r="X27" i="2"/>
  <c r="T27" i="2"/>
  <c r="P27" i="2"/>
  <c r="F27" i="2"/>
  <c r="GC25" i="2"/>
  <c r="FF25" i="2"/>
  <c r="EX25" i="2"/>
  <c r="EW25" i="2"/>
  <c r="EO25" i="2"/>
  <c r="EG25" i="2"/>
  <c r="DZ25" i="2"/>
  <c r="DY25" i="2"/>
  <c r="DQ25" i="2"/>
  <c r="DJ25" i="2"/>
  <c r="DI25" i="2"/>
  <c r="DA25" i="2"/>
  <c r="CT25" i="2"/>
  <c r="CS25" i="2"/>
  <c r="CO25" i="2"/>
  <c r="CG25" i="2"/>
  <c r="BY25" i="2"/>
  <c r="BU25" i="2"/>
  <c r="BM25" i="2"/>
  <c r="AS25" i="2"/>
  <c r="AG25" i="2"/>
  <c r="I25" i="2"/>
  <c r="GB24" i="2"/>
  <c r="FV24" i="2"/>
  <c r="FS24" i="2"/>
  <c r="FK24" i="2"/>
  <c r="FJ24" i="2"/>
  <c r="ES24" i="2"/>
  <c r="EP24" i="2"/>
  <c r="EQ24" i="2" s="1"/>
  <c r="ED24" i="2"/>
  <c r="DW24" i="2"/>
  <c r="DR24" i="2"/>
  <c r="DU24" i="2" s="1"/>
  <c r="DN24" i="2"/>
  <c r="DM24" i="2"/>
  <c r="DC24" i="2"/>
  <c r="CW24" i="2"/>
  <c r="CR24" i="2"/>
  <c r="CL24" i="2"/>
  <c r="CE24" i="2"/>
  <c r="BX24" i="2"/>
  <c r="BQ24" i="2"/>
  <c r="BP24" i="2"/>
  <c r="BD24" i="2"/>
  <c r="AT24" i="2"/>
  <c r="BF24" i="2" s="1"/>
  <c r="AM24" i="2"/>
  <c r="AJ24" i="2"/>
  <c r="AE24" i="2"/>
  <c r="AA24" i="2"/>
  <c r="X24" i="2"/>
  <c r="T24" i="2"/>
  <c r="P24" i="2"/>
  <c r="M24" i="2"/>
  <c r="F24" i="2"/>
  <c r="FO23" i="2"/>
  <c r="FI23" i="2"/>
  <c r="FC23" i="2"/>
  <c r="EY23" i="2"/>
  <c r="EX23" i="2"/>
  <c r="EO23" i="2"/>
  <c r="EL23" i="2"/>
  <c r="EG23" i="2"/>
  <c r="DY23" i="2"/>
  <c r="DT23" i="2"/>
  <c r="DP23" i="2"/>
  <c r="DI23" i="2"/>
  <c r="DF23" i="2"/>
  <c r="DA23" i="2"/>
  <c r="CX23" i="2"/>
  <c r="CO23" i="2"/>
  <c r="CC23" i="2"/>
  <c r="BZ23" i="2"/>
  <c r="BU23" i="2"/>
  <c r="BT23" i="2"/>
  <c r="BM23" i="2"/>
  <c r="BL23" i="2"/>
  <c r="BI23" i="2"/>
  <c r="BE23" i="2"/>
  <c r="AW23" i="2"/>
  <c r="AV23" i="2"/>
  <c r="AS23" i="2"/>
  <c r="AN23" i="2"/>
  <c r="AG23" i="2"/>
  <c r="AF23" i="2"/>
  <c r="AC23" i="2"/>
  <c r="Y23" i="2"/>
  <c r="R23" i="2"/>
  <c r="Q23" i="2"/>
  <c r="I23" i="2"/>
  <c r="H23" i="2"/>
  <c r="E23" i="2"/>
  <c r="GB22" i="2"/>
  <c r="GB23" i="2" s="1"/>
  <c r="FW22" i="2"/>
  <c r="FV22" i="2"/>
  <c r="FS22" i="2"/>
  <c r="FK22" i="2"/>
  <c r="FJ22" i="2"/>
  <c r="ES22" i="2"/>
  <c r="EP22" i="2"/>
  <c r="ED22" i="2"/>
  <c r="DW22" i="2"/>
  <c r="DR22" i="2"/>
  <c r="DM22" i="2"/>
  <c r="DC22" i="2"/>
  <c r="CY22" i="2"/>
  <c r="CW22" i="2"/>
  <c r="CR22" i="2"/>
  <c r="CL22" i="2"/>
  <c r="CE22" i="2"/>
  <c r="BX22" i="2"/>
  <c r="BQ22" i="2"/>
  <c r="BP22" i="2"/>
  <c r="BF22" i="2"/>
  <c r="BD22" i="2"/>
  <c r="AT22" i="2"/>
  <c r="AM22" i="2"/>
  <c r="AJ22" i="2"/>
  <c r="AE22" i="2"/>
  <c r="AA22" i="2"/>
  <c r="X22" i="2"/>
  <c r="T22" i="2"/>
  <c r="P22" i="2"/>
  <c r="M22" i="2"/>
  <c r="F22" i="2"/>
  <c r="GE21" i="2"/>
  <c r="GB21" i="2"/>
  <c r="FV21" i="2"/>
  <c r="FS21" i="2"/>
  <c r="FW21" i="2" s="1"/>
  <c r="FK21" i="2"/>
  <c r="FJ21" i="2"/>
  <c r="ES21" i="2"/>
  <c r="EQ21" i="2"/>
  <c r="EP21" i="2"/>
  <c r="ED21" i="2"/>
  <c r="DW21" i="2"/>
  <c r="DU21" i="2"/>
  <c r="DR21" i="2"/>
  <c r="DM21" i="2"/>
  <c r="DC21" i="2"/>
  <c r="DN21" i="2" s="1"/>
  <c r="CY21" i="2"/>
  <c r="CW21" i="2"/>
  <c r="CR21" i="2"/>
  <c r="CN21" i="2"/>
  <c r="CL21" i="2"/>
  <c r="CE21" i="2"/>
  <c r="BX21" i="2"/>
  <c r="BQ21" i="2"/>
  <c r="BP21" i="2"/>
  <c r="BD21" i="2"/>
  <c r="AT21" i="2"/>
  <c r="BF21" i="2" s="1"/>
  <c r="AM21" i="2"/>
  <c r="AJ21" i="2"/>
  <c r="AE21" i="2"/>
  <c r="AA21" i="2"/>
  <c r="X21" i="2"/>
  <c r="T21" i="2"/>
  <c r="P21" i="2"/>
  <c r="F21" i="2"/>
  <c r="M21" i="2" s="1"/>
  <c r="GB20" i="2"/>
  <c r="GA20" i="2"/>
  <c r="FT20" i="2"/>
  <c r="FQ20" i="2"/>
  <c r="FO20" i="2"/>
  <c r="FG20" i="2"/>
  <c r="FC20" i="2"/>
  <c r="EZ20" i="2"/>
  <c r="EY20" i="2"/>
  <c r="EX20" i="2"/>
  <c r="ER20" i="2"/>
  <c r="EK20" i="2"/>
  <c r="EB20" i="2"/>
  <c r="EA20" i="2"/>
  <c r="DP20" i="2"/>
  <c r="DO20" i="2"/>
  <c r="DK20" i="2"/>
  <c r="DC20" i="2"/>
  <c r="CZ20" i="2"/>
  <c r="CQ20" i="2"/>
  <c r="CO20" i="2"/>
  <c r="CJ20" i="2"/>
  <c r="CG20" i="2"/>
  <c r="CB20" i="2"/>
  <c r="CA20" i="2"/>
  <c r="BT20" i="2"/>
  <c r="BL20" i="2"/>
  <c r="BK20" i="2"/>
  <c r="BC20" i="2"/>
  <c r="AV20" i="2"/>
  <c r="AR20" i="2"/>
  <c r="AN20" i="2"/>
  <c r="AK20" i="2"/>
  <c r="AI20" i="2"/>
  <c r="AF20" i="2"/>
  <c r="AC20" i="2"/>
  <c r="S20" i="2"/>
  <c r="H20" i="2"/>
  <c r="E20" i="2"/>
  <c r="D20" i="2"/>
  <c r="GD19" i="2"/>
  <c r="GC19" i="2"/>
  <c r="GB19" i="2"/>
  <c r="GB30" i="2" s="1"/>
  <c r="GA19" i="2"/>
  <c r="FZ19" i="2"/>
  <c r="FY19" i="2"/>
  <c r="FY23" i="2" s="1"/>
  <c r="FX19" i="2"/>
  <c r="FU19" i="2"/>
  <c r="FU25" i="2" s="1"/>
  <c r="FT19" i="2"/>
  <c r="FR19" i="2"/>
  <c r="FQ19" i="2"/>
  <c r="FP19" i="2"/>
  <c r="FO19" i="2"/>
  <c r="FN19" i="2"/>
  <c r="FM19" i="2"/>
  <c r="FL19" i="2"/>
  <c r="FL20" i="2" s="1"/>
  <c r="FI19" i="2"/>
  <c r="FI20" i="2" s="1"/>
  <c r="FH19" i="2"/>
  <c r="FH20" i="2" s="1"/>
  <c r="FG19" i="2"/>
  <c r="FG44" i="2" s="1"/>
  <c r="FF19" i="2"/>
  <c r="FE19" i="2"/>
  <c r="FE25" i="2" s="1"/>
  <c r="FD19" i="2"/>
  <c r="FC19" i="2"/>
  <c r="FC44" i="2" s="1"/>
  <c r="FB19" i="2"/>
  <c r="FA19" i="2"/>
  <c r="EZ19" i="2"/>
  <c r="EY19" i="2"/>
  <c r="EY44" i="2" s="1"/>
  <c r="EW19" i="2"/>
  <c r="EW44" i="2" s="1"/>
  <c r="EV19" i="2"/>
  <c r="EV20" i="2" s="1"/>
  <c r="EU19" i="2"/>
  <c r="ET19" i="2"/>
  <c r="ER19" i="2"/>
  <c r="ER23" i="2" s="1"/>
  <c r="EO19" i="2"/>
  <c r="EO44" i="2" s="1"/>
  <c r="EN19" i="2"/>
  <c r="EM19" i="2"/>
  <c r="EL19" i="2"/>
  <c r="EK19" i="2"/>
  <c r="EJ19" i="2"/>
  <c r="EJ20" i="2" s="1"/>
  <c r="EI19" i="2"/>
  <c r="EI20" i="2" s="1"/>
  <c r="EH19" i="2"/>
  <c r="EH25" i="2" s="1"/>
  <c r="EG19" i="2"/>
  <c r="EG44" i="2" s="1"/>
  <c r="EF19" i="2"/>
  <c r="EE19" i="2"/>
  <c r="EC19" i="2"/>
  <c r="EB19" i="2"/>
  <c r="EA19" i="2"/>
  <c r="DZ19" i="2"/>
  <c r="DY19" i="2"/>
  <c r="DY44" i="2" s="1"/>
  <c r="DX19" i="2"/>
  <c r="DX23" i="2" s="1"/>
  <c r="DV19" i="2"/>
  <c r="DT19" i="2"/>
  <c r="DT20" i="2" s="1"/>
  <c r="DS19" i="2"/>
  <c r="DS20" i="2" s="1"/>
  <c r="DQ19" i="2"/>
  <c r="DQ44" i="2" s="1"/>
  <c r="DP19" i="2"/>
  <c r="DO19" i="2"/>
  <c r="DL19" i="2"/>
  <c r="DK19" i="2"/>
  <c r="DK23" i="2" s="1"/>
  <c r="DJ19" i="2"/>
  <c r="DI19" i="2"/>
  <c r="DI44" i="2" s="1"/>
  <c r="DH19" i="2"/>
  <c r="DG19" i="2"/>
  <c r="DF19" i="2"/>
  <c r="DE19" i="2"/>
  <c r="DM19" i="2" s="1"/>
  <c r="DD19" i="2"/>
  <c r="DC19" i="2"/>
  <c r="DB19" i="2"/>
  <c r="DB25" i="2" s="1"/>
  <c r="DA19" i="2"/>
  <c r="DA44" i="2" s="1"/>
  <c r="CZ19" i="2"/>
  <c r="CX19" i="2"/>
  <c r="CV19" i="2"/>
  <c r="CU19" i="2"/>
  <c r="CU20" i="2" s="1"/>
  <c r="CT19" i="2"/>
  <c r="CS19" i="2"/>
  <c r="CS44" i="2" s="1"/>
  <c r="CQ19" i="2"/>
  <c r="CP19" i="2"/>
  <c r="CM19" i="2"/>
  <c r="CL19" i="2"/>
  <c r="CL25" i="2" s="1"/>
  <c r="CK19" i="2"/>
  <c r="CK44" i="2" s="1"/>
  <c r="CJ19" i="2"/>
  <c r="CI19" i="2"/>
  <c r="CH19" i="2"/>
  <c r="CG19" i="2"/>
  <c r="CF19" i="2"/>
  <c r="CF20" i="2" s="1"/>
  <c r="CE19" i="2"/>
  <c r="CE20" i="2" s="1"/>
  <c r="CD19" i="2"/>
  <c r="CC19" i="2"/>
  <c r="CC44" i="2" s="1"/>
  <c r="CB19" i="2"/>
  <c r="CA19" i="2"/>
  <c r="BZ19" i="2"/>
  <c r="BY19" i="2"/>
  <c r="BW19" i="2"/>
  <c r="BV19" i="2"/>
  <c r="BU19" i="2"/>
  <c r="BU44" i="2" s="1"/>
  <c r="BT19" i="2"/>
  <c r="BS19" i="2"/>
  <c r="BS20" i="2" s="1"/>
  <c r="BR19" i="2"/>
  <c r="BO19" i="2"/>
  <c r="BN19" i="2"/>
  <c r="BN23" i="2" s="1"/>
  <c r="BM19" i="2"/>
  <c r="BM44" i="2" s="1"/>
  <c r="BL19" i="2"/>
  <c r="BK19" i="2"/>
  <c r="BJ19" i="2"/>
  <c r="BI19" i="2"/>
  <c r="BH19" i="2"/>
  <c r="BH20" i="2" s="1"/>
  <c r="BG19" i="2"/>
  <c r="BE19" i="2"/>
  <c r="BE44" i="2" s="1"/>
  <c r="BC19" i="2"/>
  <c r="BB19" i="2"/>
  <c r="BA19" i="2"/>
  <c r="AZ19" i="2"/>
  <c r="AY19" i="2"/>
  <c r="AY25" i="2" s="1"/>
  <c r="AX19" i="2"/>
  <c r="AW19" i="2"/>
  <c r="AW44" i="2" s="1"/>
  <c r="AV19" i="2"/>
  <c r="AU19" i="2"/>
  <c r="AU20" i="2" s="1"/>
  <c r="AS19" i="2"/>
  <c r="AS44" i="2" s="1"/>
  <c r="AR19" i="2"/>
  <c r="AQ19" i="2"/>
  <c r="AQ20" i="2" s="1"/>
  <c r="AN19" i="2"/>
  <c r="AL19" i="2"/>
  <c r="AK19" i="2"/>
  <c r="AI19" i="2"/>
  <c r="AH19" i="2"/>
  <c r="AG19" i="2"/>
  <c r="AG44" i="2" s="1"/>
  <c r="AF19" i="2"/>
  <c r="AD19" i="2"/>
  <c r="AC19" i="2"/>
  <c r="AB19" i="2"/>
  <c r="Z19" i="2"/>
  <c r="Z25" i="2" s="1"/>
  <c r="Y19" i="2"/>
  <c r="Y44" i="2" s="1"/>
  <c r="W19" i="2"/>
  <c r="W20" i="2" s="1"/>
  <c r="V19" i="2"/>
  <c r="U19" i="2"/>
  <c r="U44" i="2" s="1"/>
  <c r="S19" i="2"/>
  <c r="R19" i="2"/>
  <c r="Q19" i="2"/>
  <c r="Q44" i="2" s="1"/>
  <c r="O19" i="2"/>
  <c r="N19" i="2"/>
  <c r="L19" i="2"/>
  <c r="K19" i="2"/>
  <c r="J19" i="2"/>
  <c r="J23" i="2" s="1"/>
  <c r="I19" i="2"/>
  <c r="I44" i="2" s="1"/>
  <c r="H19" i="2"/>
  <c r="G19" i="2"/>
  <c r="E19" i="2"/>
  <c r="D19" i="2"/>
  <c r="GE18" i="2"/>
  <c r="GB18" i="2"/>
  <c r="FV18" i="2"/>
  <c r="FS18" i="2"/>
  <c r="FW18" i="2" s="1"/>
  <c r="FK18" i="2"/>
  <c r="FJ18" i="2"/>
  <c r="ES18" i="2"/>
  <c r="EQ18" i="2"/>
  <c r="EP18" i="2"/>
  <c r="ED18" i="2"/>
  <c r="DW18" i="2"/>
  <c r="DU18" i="2"/>
  <c r="DR18" i="2"/>
  <c r="DM18" i="2"/>
  <c r="DC18" i="2"/>
  <c r="DN18" i="2" s="1"/>
  <c r="CW18" i="2"/>
  <c r="CR18" i="2"/>
  <c r="CY18" i="2" s="1"/>
  <c r="CL18" i="2"/>
  <c r="CN18" i="2" s="1"/>
  <c r="CE18" i="2"/>
  <c r="BX18" i="2"/>
  <c r="BQ18" i="2"/>
  <c r="BP18" i="2"/>
  <c r="BD18" i="2"/>
  <c r="AT18" i="2"/>
  <c r="AO18" i="2"/>
  <c r="AM18" i="2"/>
  <c r="AJ18" i="2"/>
  <c r="AE18" i="2"/>
  <c r="AA18" i="2"/>
  <c r="X18" i="2"/>
  <c r="T18" i="2"/>
  <c r="P18" i="2"/>
  <c r="AP18" i="2" s="1"/>
  <c r="M18" i="2"/>
  <c r="F18" i="2"/>
  <c r="GE17" i="2"/>
  <c r="GB17" i="2"/>
  <c r="FV17" i="2"/>
  <c r="FS17" i="2"/>
  <c r="FW17" i="2" s="1"/>
  <c r="FK17" i="2"/>
  <c r="FJ17" i="2"/>
  <c r="ES17" i="2"/>
  <c r="EP17" i="2"/>
  <c r="ED17" i="2"/>
  <c r="EQ17" i="2" s="1"/>
  <c r="DW17" i="2"/>
  <c r="DR17" i="2"/>
  <c r="DU17" i="2" s="1"/>
  <c r="DN17" i="2"/>
  <c r="DM17" i="2"/>
  <c r="DC17" i="2"/>
  <c r="CW17" i="2"/>
  <c r="CR17" i="2"/>
  <c r="CL17" i="2"/>
  <c r="CE17" i="2"/>
  <c r="BX17" i="2"/>
  <c r="CN17" i="2" s="1"/>
  <c r="BP17" i="2"/>
  <c r="BQ17" i="2" s="1"/>
  <c r="BD17" i="2"/>
  <c r="AT17" i="2"/>
  <c r="BF17" i="2" s="1"/>
  <c r="AM17" i="2"/>
  <c r="AO17" i="2" s="1"/>
  <c r="AJ17" i="2"/>
  <c r="AE17" i="2"/>
  <c r="AA17" i="2"/>
  <c r="X17" i="2"/>
  <c r="T17" i="2"/>
  <c r="P17" i="2"/>
  <c r="F17" i="2"/>
  <c r="M17" i="2" s="1"/>
  <c r="GB16" i="2"/>
  <c r="GE16" i="2" s="1"/>
  <c r="FV16" i="2"/>
  <c r="FS16" i="2"/>
  <c r="FW16" i="2" s="1"/>
  <c r="FJ16" i="2"/>
  <c r="FK16" i="2" s="1"/>
  <c r="ES16" i="2"/>
  <c r="EP16" i="2"/>
  <c r="ED16" i="2"/>
  <c r="EQ16" i="2" s="1"/>
  <c r="DW16" i="2"/>
  <c r="DR16" i="2"/>
  <c r="DU16" i="2" s="1"/>
  <c r="DN16" i="2"/>
  <c r="DM16" i="2"/>
  <c r="DC16" i="2"/>
  <c r="CW16" i="2"/>
  <c r="CY16" i="2" s="1"/>
  <c r="CR16" i="2"/>
  <c r="CL16" i="2"/>
  <c r="CE16" i="2"/>
  <c r="CN16" i="2" s="1"/>
  <c r="BX16" i="2"/>
  <c r="BP16" i="2"/>
  <c r="BQ16" i="2" s="1"/>
  <c r="BD16" i="2"/>
  <c r="BF16" i="2" s="1"/>
  <c r="AT16" i="2"/>
  <c r="AO16" i="2"/>
  <c r="AM16" i="2"/>
  <c r="AJ16" i="2"/>
  <c r="AE16" i="2"/>
  <c r="AA16" i="2"/>
  <c r="X16" i="2"/>
  <c r="T16" i="2"/>
  <c r="P16" i="2"/>
  <c r="AP16" i="2" s="1"/>
  <c r="M16" i="2"/>
  <c r="F16" i="2"/>
  <c r="GE15" i="2"/>
  <c r="GB15" i="2"/>
  <c r="FV15" i="2"/>
  <c r="FW15" i="2" s="1"/>
  <c r="FS15" i="2"/>
  <c r="FJ15" i="2"/>
  <c r="FK15" i="2" s="1"/>
  <c r="ES15" i="2"/>
  <c r="EP15" i="2"/>
  <c r="ED15" i="2"/>
  <c r="EQ15" i="2" s="1"/>
  <c r="DW15" i="2"/>
  <c r="DU15" i="2"/>
  <c r="DR15" i="2"/>
  <c r="DN15" i="2"/>
  <c r="DM15" i="2"/>
  <c r="DC15" i="2"/>
  <c r="CW15" i="2"/>
  <c r="CR15" i="2"/>
  <c r="CY15" i="2" s="1"/>
  <c r="CL15" i="2"/>
  <c r="CE15" i="2"/>
  <c r="CN15" i="2" s="1"/>
  <c r="BX15" i="2"/>
  <c r="BQ15" i="2"/>
  <c r="BP15" i="2"/>
  <c r="BD15" i="2"/>
  <c r="BF15" i="2" s="1"/>
  <c r="AT15" i="2"/>
  <c r="AO15" i="2"/>
  <c r="AM15" i="2"/>
  <c r="AJ15" i="2"/>
  <c r="AE15" i="2"/>
  <c r="AA15" i="2"/>
  <c r="X15" i="2"/>
  <c r="T15" i="2"/>
  <c r="P15" i="2"/>
  <c r="AP15" i="2" s="1"/>
  <c r="M15" i="2"/>
  <c r="F15" i="2"/>
  <c r="GB14" i="2"/>
  <c r="GE14" i="2" s="1"/>
  <c r="FW14" i="2"/>
  <c r="FV14" i="2"/>
  <c r="FS14" i="2"/>
  <c r="FK14" i="2"/>
  <c r="FJ14" i="2"/>
  <c r="ES14" i="2"/>
  <c r="EP14" i="2"/>
  <c r="ED14" i="2"/>
  <c r="EQ14" i="2" s="1"/>
  <c r="DW14" i="2"/>
  <c r="DR14" i="2"/>
  <c r="DU14" i="2" s="1"/>
  <c r="DM14" i="2"/>
  <c r="DN14" i="2" s="1"/>
  <c r="DC14" i="2"/>
  <c r="CW14" i="2"/>
  <c r="CY14" i="2" s="1"/>
  <c r="CR14" i="2"/>
  <c r="CL14" i="2"/>
  <c r="CE14" i="2"/>
  <c r="BX14" i="2"/>
  <c r="CN14" i="2" s="1"/>
  <c r="BP14" i="2"/>
  <c r="BQ14" i="2" s="1"/>
  <c r="BF14" i="2"/>
  <c r="BD14" i="2"/>
  <c r="AT14" i="2"/>
  <c r="AM14" i="2"/>
  <c r="AO14" i="2" s="1"/>
  <c r="AJ14" i="2"/>
  <c r="AA14" i="2"/>
  <c r="X14" i="2"/>
  <c r="T14" i="2"/>
  <c r="P14" i="2"/>
  <c r="M14" i="2"/>
  <c r="F14" i="2"/>
  <c r="GB13" i="2"/>
  <c r="GE13" i="2" s="1"/>
  <c r="FW13" i="2"/>
  <c r="FV13" i="2"/>
  <c r="FS13" i="2"/>
  <c r="FK13" i="2"/>
  <c r="FJ13" i="2"/>
  <c r="ES13" i="2"/>
  <c r="EP13" i="2"/>
  <c r="ED13" i="2"/>
  <c r="EQ13" i="2" s="1"/>
  <c r="DW13" i="2"/>
  <c r="DR13" i="2"/>
  <c r="DU13" i="2" s="1"/>
  <c r="DM13" i="2"/>
  <c r="DN13" i="2" s="1"/>
  <c r="DC13" i="2"/>
  <c r="CW13" i="2"/>
  <c r="CY13" i="2" s="1"/>
  <c r="CR13" i="2"/>
  <c r="CL13" i="2"/>
  <c r="CE13" i="2"/>
  <c r="BX13" i="2"/>
  <c r="CN13" i="2" s="1"/>
  <c r="BP13" i="2"/>
  <c r="BQ13" i="2" s="1"/>
  <c r="BF13" i="2"/>
  <c r="BD13" i="2"/>
  <c r="AT13" i="2"/>
  <c r="AM13" i="2"/>
  <c r="AO13" i="2" s="1"/>
  <c r="AJ13" i="2"/>
  <c r="AE13" i="2"/>
  <c r="AA13" i="2"/>
  <c r="X13" i="2"/>
  <c r="T13" i="2"/>
  <c r="P13" i="2"/>
  <c r="F13" i="2"/>
  <c r="M13" i="2" s="1"/>
  <c r="GB12" i="2"/>
  <c r="GE12" i="2" s="1"/>
  <c r="FV12" i="2"/>
  <c r="FS12" i="2"/>
  <c r="FW12" i="2" s="1"/>
  <c r="FJ12" i="2"/>
  <c r="FK12" i="2" s="1"/>
  <c r="ES12" i="2"/>
  <c r="EP12" i="2"/>
  <c r="EQ12" i="2" s="1"/>
  <c r="ED12" i="2"/>
  <c r="DW12" i="2"/>
  <c r="DU12" i="2"/>
  <c r="DR12" i="2"/>
  <c r="DM12" i="2"/>
  <c r="DC12" i="2"/>
  <c r="DN12" i="2" s="1"/>
  <c r="CY12" i="2"/>
  <c r="CW12" i="2"/>
  <c r="CR12" i="2"/>
  <c r="CN12" i="2"/>
  <c r="CL12" i="2"/>
  <c r="CE12" i="2"/>
  <c r="BX12" i="2"/>
  <c r="BP12" i="2"/>
  <c r="BQ12" i="2" s="1"/>
  <c r="BD12" i="2"/>
  <c r="AT12" i="2"/>
  <c r="BF12" i="2" s="1"/>
  <c r="AM12" i="2"/>
  <c r="AJ12" i="2"/>
  <c r="AO12" i="2" s="1"/>
  <c r="AE12" i="2"/>
  <c r="AA12" i="2"/>
  <c r="X12" i="2"/>
  <c r="T12" i="2"/>
  <c r="P12" i="2"/>
  <c r="M12" i="2"/>
  <c r="F12" i="2"/>
  <c r="GE11" i="2"/>
  <c r="GB11" i="2"/>
  <c r="FV11" i="2"/>
  <c r="FS11" i="2"/>
  <c r="FW11" i="2" s="1"/>
  <c r="FK11" i="2"/>
  <c r="FJ11" i="2"/>
  <c r="ES11" i="2"/>
  <c r="EQ11" i="2"/>
  <c r="EP11" i="2"/>
  <c r="ED11" i="2"/>
  <c r="DW11" i="2"/>
  <c r="DR11" i="2"/>
  <c r="DU11" i="2" s="1"/>
  <c r="DM11" i="2"/>
  <c r="DC11" i="2"/>
  <c r="DN11" i="2" s="1"/>
  <c r="CW11" i="2"/>
  <c r="CR11" i="2"/>
  <c r="CY11" i="2" s="1"/>
  <c r="CL11" i="2"/>
  <c r="CE11" i="2"/>
  <c r="BX11" i="2"/>
  <c r="CN11" i="2" s="1"/>
  <c r="BQ11" i="2"/>
  <c r="BP11" i="2"/>
  <c r="BD11" i="2"/>
  <c r="AT11" i="2"/>
  <c r="BF11" i="2" s="1"/>
  <c r="AM11" i="2"/>
  <c r="AJ11" i="2"/>
  <c r="AO11" i="2" s="1"/>
  <c r="AE11" i="2"/>
  <c r="AA11" i="2"/>
  <c r="X11" i="2"/>
  <c r="T11" i="2"/>
  <c r="P11" i="2"/>
  <c r="AP11" i="2" s="1"/>
  <c r="F11" i="2"/>
  <c r="M11" i="2" s="1"/>
  <c r="GE10" i="2"/>
  <c r="GB10" i="2"/>
  <c r="FW10" i="2"/>
  <c r="FV10" i="2"/>
  <c r="FS10" i="2"/>
  <c r="FJ10" i="2"/>
  <c r="FK10" i="2" s="1"/>
  <c r="ES10" i="2"/>
  <c r="ES19" i="2" s="1"/>
  <c r="EP10" i="2"/>
  <c r="ED10" i="2"/>
  <c r="EQ10" i="2" s="1"/>
  <c r="DW10" i="2"/>
  <c r="DW19" i="2" s="1"/>
  <c r="DU10" i="2"/>
  <c r="DR10" i="2"/>
  <c r="DM10" i="2"/>
  <c r="DN10" i="2" s="1"/>
  <c r="DC10" i="2"/>
  <c r="CW10" i="2"/>
  <c r="CW39" i="2" s="1"/>
  <c r="CR10" i="2"/>
  <c r="CY10" i="2" s="1"/>
  <c r="CL10" i="2"/>
  <c r="CE10" i="2"/>
  <c r="BX10" i="2"/>
  <c r="CN10" i="2" s="1"/>
  <c r="BQ10" i="2"/>
  <c r="BP10" i="2"/>
  <c r="BF10" i="2"/>
  <c r="BD10" i="2"/>
  <c r="AT10" i="2"/>
  <c r="AM10" i="2"/>
  <c r="AO10" i="2" s="1"/>
  <c r="AJ10" i="2"/>
  <c r="AE10" i="2"/>
  <c r="AA10" i="2"/>
  <c r="X10" i="2"/>
  <c r="T10" i="2"/>
  <c r="P10" i="2"/>
  <c r="F10" i="2"/>
  <c r="F19" i="2" s="1"/>
  <c r="GE9" i="2"/>
  <c r="FW9" i="2"/>
  <c r="FV9" i="2"/>
  <c r="FS9" i="2"/>
  <c r="FJ9" i="2"/>
  <c r="FK9" i="2" s="1"/>
  <c r="ES9" i="2"/>
  <c r="EP9" i="2"/>
  <c r="ED9" i="2"/>
  <c r="EQ9" i="2" s="1"/>
  <c r="DW9" i="2"/>
  <c r="DU9" i="2"/>
  <c r="DR9" i="2"/>
  <c r="DM9" i="2"/>
  <c r="DN9" i="2" s="1"/>
  <c r="DC9" i="2"/>
  <c r="CW9" i="2"/>
  <c r="CR9" i="2"/>
  <c r="CY9" i="2" s="1"/>
  <c r="CL9" i="2"/>
  <c r="CE9" i="2"/>
  <c r="BX9" i="2"/>
  <c r="CN9" i="2" s="1"/>
  <c r="BQ9" i="2"/>
  <c r="BP9" i="2"/>
  <c r="BF9" i="2"/>
  <c r="BD9" i="2"/>
  <c r="AT9" i="2"/>
  <c r="AM9" i="2"/>
  <c r="AO9" i="2" s="1"/>
  <c r="AJ9" i="2"/>
  <c r="AE9" i="2"/>
  <c r="AA9" i="2"/>
  <c r="X9" i="2"/>
  <c r="T9" i="2"/>
  <c r="P9" i="2"/>
  <c r="F9" i="2"/>
  <c r="M9" i="2" s="1"/>
  <c r="GD8" i="2"/>
  <c r="GC8" i="2"/>
  <c r="GA8" i="2"/>
  <c r="FZ8" i="2"/>
  <c r="FY8" i="2"/>
  <c r="FX8" i="2"/>
  <c r="FU8" i="2"/>
  <c r="FT8" i="2"/>
  <c r="FR8" i="2"/>
  <c r="FQ8" i="2"/>
  <c r="FP8" i="2"/>
  <c r="FO8" i="2"/>
  <c r="FN8" i="2"/>
  <c r="FM8" i="2"/>
  <c r="FL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V8" i="2"/>
  <c r="DT8" i="2"/>
  <c r="DS8" i="2"/>
  <c r="DQ8" i="2"/>
  <c r="DP8" i="2"/>
  <c r="DO8" i="2"/>
  <c r="DM8" i="2"/>
  <c r="DL8" i="2"/>
  <c r="DK8" i="2"/>
  <c r="DJ8" i="2"/>
  <c r="DI8" i="2"/>
  <c r="DH8" i="2"/>
  <c r="DG8" i="2"/>
  <c r="DF8" i="2"/>
  <c r="DE8" i="2"/>
  <c r="DD8" i="2"/>
  <c r="DB8" i="2"/>
  <c r="DA8" i="2"/>
  <c r="CZ8" i="2"/>
  <c r="CX8" i="2"/>
  <c r="CW8" i="2"/>
  <c r="CV8" i="2"/>
  <c r="CU8" i="2"/>
  <c r="CT8" i="2"/>
  <c r="CS8" i="2"/>
  <c r="CQ8" i="2"/>
  <c r="CP8" i="2"/>
  <c r="CO8" i="2"/>
  <c r="CM8" i="2"/>
  <c r="CK8" i="2"/>
  <c r="CJ8" i="2"/>
  <c r="CI8" i="2"/>
  <c r="CH8" i="2"/>
  <c r="CG8" i="2"/>
  <c r="CF8" i="2"/>
  <c r="CD8" i="2"/>
  <c r="CC8" i="2"/>
  <c r="CB8" i="2"/>
  <c r="CA8" i="2"/>
  <c r="BZ8" i="2"/>
  <c r="BY8" i="2"/>
  <c r="BW8" i="2"/>
  <c r="BV8" i="2"/>
  <c r="BU8" i="2"/>
  <c r="BT8" i="2"/>
  <c r="BS8" i="2"/>
  <c r="BR8" i="2"/>
  <c r="BQ8" i="2"/>
  <c r="BO8" i="2"/>
  <c r="BN8" i="2"/>
  <c r="BM8" i="2"/>
  <c r="BL8" i="2"/>
  <c r="BK8" i="2"/>
  <c r="BJ8" i="2"/>
  <c r="BI8" i="2"/>
  <c r="BH8" i="2"/>
  <c r="BG8" i="2"/>
  <c r="BE8" i="2"/>
  <c r="BC8" i="2"/>
  <c r="BB8" i="2"/>
  <c r="BA8" i="2"/>
  <c r="AZ8" i="2"/>
  <c r="AY8" i="2"/>
  <c r="AX8" i="2"/>
  <c r="AW8" i="2"/>
  <c r="AV8" i="2"/>
  <c r="AU8" i="2"/>
  <c r="AS8" i="2"/>
  <c r="AR8" i="2"/>
  <c r="AQ8" i="2"/>
  <c r="AN8" i="2"/>
  <c r="AL8" i="2"/>
  <c r="AK8" i="2"/>
  <c r="AI8" i="2"/>
  <c r="AH8" i="2"/>
  <c r="AG8" i="2"/>
  <c r="AF8" i="2"/>
  <c r="AD8" i="2"/>
  <c r="AC8" i="2"/>
  <c r="AB8" i="2"/>
  <c r="Z8" i="2"/>
  <c r="Y8" i="2"/>
  <c r="W8" i="2"/>
  <c r="V8" i="2"/>
  <c r="U8" i="2"/>
  <c r="S8" i="2"/>
  <c r="R8" i="2"/>
  <c r="Q8" i="2"/>
  <c r="O8" i="2"/>
  <c r="N8" i="2"/>
  <c r="L8" i="2"/>
  <c r="K8" i="2"/>
  <c r="J8" i="2"/>
  <c r="I8" i="2"/>
  <c r="H8" i="2"/>
  <c r="G8" i="2"/>
  <c r="F8" i="2"/>
  <c r="E8" i="2"/>
  <c r="D8" i="2"/>
  <c r="GE7" i="2"/>
  <c r="GB7" i="2"/>
  <c r="GB8" i="2" s="1"/>
  <c r="FV7" i="2"/>
  <c r="FS7" i="2"/>
  <c r="FW7" i="2" s="1"/>
  <c r="FW8" i="2" s="1"/>
  <c r="FK7" i="2"/>
  <c r="FK8" i="2" s="1"/>
  <c r="FJ7" i="2"/>
  <c r="ES7" i="2"/>
  <c r="EQ7" i="2"/>
  <c r="EQ8" i="2" s="1"/>
  <c r="EP7" i="2"/>
  <c r="ED7" i="2"/>
  <c r="DW7" i="2"/>
  <c r="DW8" i="2" s="1"/>
  <c r="DR7" i="2"/>
  <c r="DR8" i="2" s="1"/>
  <c r="DM7" i="2"/>
  <c r="DC7" i="2"/>
  <c r="DN7" i="2" s="1"/>
  <c r="DN8" i="2" s="1"/>
  <c r="CW7" i="2"/>
  <c r="CY7" i="2" s="1"/>
  <c r="CR7" i="2"/>
  <c r="CL7" i="2"/>
  <c r="CN7" i="2" s="1"/>
  <c r="CN8" i="2" s="1"/>
  <c r="CE7" i="2"/>
  <c r="CE8" i="2" s="1"/>
  <c r="BX7" i="2"/>
  <c r="BQ7" i="2"/>
  <c r="BP7" i="2"/>
  <c r="BP8" i="2" s="1"/>
  <c r="BD7" i="2"/>
  <c r="AT7" i="2"/>
  <c r="BF7" i="2" s="1"/>
  <c r="AM7" i="2"/>
  <c r="AM8" i="2" s="1"/>
  <c r="AJ7" i="2"/>
  <c r="AJ8" i="2" s="1"/>
  <c r="AE7" i="2"/>
  <c r="AE8" i="2" s="1"/>
  <c r="AA7" i="2"/>
  <c r="AA8" i="2" s="1"/>
  <c r="X7" i="2"/>
  <c r="T7" i="2"/>
  <c r="T8" i="2" s="1"/>
  <c r="P7" i="2"/>
  <c r="P8" i="2" s="1"/>
  <c r="M7" i="2"/>
  <c r="F7" i="2"/>
  <c r="GB6" i="2"/>
  <c r="GE6" i="2" s="1"/>
  <c r="FV6" i="2"/>
  <c r="FV8" i="2" s="1"/>
  <c r="FS6" i="2"/>
  <c r="FW6" i="2" s="1"/>
  <c r="FK6" i="2"/>
  <c r="FJ6" i="2"/>
  <c r="ES6" i="2"/>
  <c r="EP6" i="2"/>
  <c r="EQ6" i="2" s="1"/>
  <c r="ED6" i="2"/>
  <c r="DW6" i="2"/>
  <c r="DU6" i="2"/>
  <c r="DR6" i="2"/>
  <c r="DM6" i="2"/>
  <c r="DC6" i="2"/>
  <c r="DN6" i="2" s="1"/>
  <c r="CW6" i="2"/>
  <c r="CR6" i="2"/>
  <c r="CR8" i="2" s="1"/>
  <c r="CN6" i="2"/>
  <c r="CL6" i="2"/>
  <c r="CE6" i="2"/>
  <c r="BX6" i="2"/>
  <c r="BX8" i="2" s="1"/>
  <c r="BQ6" i="2"/>
  <c r="BP6" i="2"/>
  <c r="BD6" i="2"/>
  <c r="BD8" i="2" s="1"/>
  <c r="AT6" i="2"/>
  <c r="BF6" i="2" s="1"/>
  <c r="AM6" i="2"/>
  <c r="AJ6" i="2"/>
  <c r="AO6" i="2" s="1"/>
  <c r="AE6" i="2"/>
  <c r="AA6" i="2"/>
  <c r="X6" i="2"/>
  <c r="X8" i="2" s="1"/>
  <c r="T6" i="2"/>
  <c r="P6" i="2"/>
  <c r="AP6" i="2" s="1"/>
  <c r="F6" i="2"/>
  <c r="M6" i="2" s="1"/>
  <c r="G62" i="1"/>
  <c r="E62" i="1"/>
  <c r="C62" i="1"/>
  <c r="A62" i="1"/>
  <c r="I61" i="1"/>
  <c r="H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G55" i="1"/>
  <c r="F55" i="1"/>
  <c r="E55" i="1"/>
  <c r="D55" i="1"/>
  <c r="C55" i="1"/>
  <c r="A55" i="1"/>
  <c r="I54" i="1"/>
  <c r="H54" i="1"/>
  <c r="G54" i="1"/>
  <c r="F54" i="1"/>
  <c r="E54" i="1"/>
  <c r="D54" i="1"/>
  <c r="C54" i="1"/>
  <c r="A54" i="1"/>
  <c r="I53" i="1"/>
  <c r="H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T41" i="1" s="1"/>
  <c r="E41" i="1"/>
  <c r="U41" i="1" s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H20" i="1"/>
  <c r="H62" i="1" s="1"/>
  <c r="G20" i="1"/>
  <c r="F20" i="1"/>
  <c r="F62" i="1" s="1"/>
  <c r="D20" i="1"/>
  <c r="D62" i="1" s="1"/>
  <c r="H19" i="1"/>
  <c r="J19" i="1" s="1"/>
  <c r="H18" i="1"/>
  <c r="H60" i="1" s="1"/>
  <c r="H17" i="1"/>
  <c r="H59" i="1" s="1"/>
  <c r="H16" i="1"/>
  <c r="J16" i="1" s="1"/>
  <c r="H15" i="1"/>
  <c r="H57" i="1" s="1"/>
  <c r="H14" i="1"/>
  <c r="J14" i="1" s="1"/>
  <c r="H13" i="1"/>
  <c r="J13" i="1" s="1"/>
  <c r="H12" i="1"/>
  <c r="J12" i="1" s="1"/>
  <c r="H11" i="1"/>
  <c r="J11" i="1" s="1"/>
  <c r="H10" i="1"/>
  <c r="H52" i="1" s="1"/>
  <c r="H9" i="1"/>
  <c r="H51" i="1" s="1"/>
  <c r="H8" i="1"/>
  <c r="J8" i="1" s="1"/>
  <c r="H7" i="1"/>
  <c r="H49" i="1" s="1"/>
  <c r="H6" i="1"/>
  <c r="J6" i="1" s="1"/>
  <c r="C15" i="2" l="1"/>
  <c r="DM44" i="2"/>
  <c r="DM20" i="2"/>
  <c r="K12" i="1"/>
  <c r="L12" i="1" s="1"/>
  <c r="J54" i="1"/>
  <c r="DW23" i="2"/>
  <c r="DW20" i="2"/>
  <c r="K11" i="1"/>
  <c r="L11" i="1" s="1"/>
  <c r="J53" i="1"/>
  <c r="J55" i="1"/>
  <c r="K13" i="1"/>
  <c r="L13" i="1" s="1"/>
  <c r="AP13" i="2"/>
  <c r="C13" i="2" s="1"/>
  <c r="AP22" i="2"/>
  <c r="C11" i="2"/>
  <c r="AP14" i="2"/>
  <c r="C14" i="2" s="1"/>
  <c r="K14" i="1"/>
  <c r="L14" i="1" s="1"/>
  <c r="J56" i="1"/>
  <c r="GE8" i="2"/>
  <c r="C9" i="2"/>
  <c r="AP10" i="2"/>
  <c r="ES44" i="2"/>
  <c r="ES20" i="2"/>
  <c r="AP12" i="2"/>
  <c r="C12" i="2" s="1"/>
  <c r="K6" i="1"/>
  <c r="L6" i="1" s="1"/>
  <c r="J48" i="1"/>
  <c r="F44" i="2"/>
  <c r="F20" i="2"/>
  <c r="M19" i="2"/>
  <c r="J50" i="1"/>
  <c r="K8" i="1"/>
  <c r="L8" i="1" s="1"/>
  <c r="J58" i="1"/>
  <c r="K16" i="1"/>
  <c r="L16" i="1" s="1"/>
  <c r="M8" i="2"/>
  <c r="C6" i="2"/>
  <c r="BF8" i="2"/>
  <c r="AP9" i="2"/>
  <c r="AP17" i="2"/>
  <c r="C17" i="2" s="1"/>
  <c r="DN19" i="2"/>
  <c r="DN20" i="2" s="1"/>
  <c r="K19" i="1"/>
  <c r="L19" i="1" s="1"/>
  <c r="J61" i="1"/>
  <c r="G44" i="2"/>
  <c r="G23" i="2"/>
  <c r="O44" i="2"/>
  <c r="O23" i="2"/>
  <c r="O25" i="2"/>
  <c r="AX44" i="2"/>
  <c r="AX20" i="2"/>
  <c r="AX25" i="2"/>
  <c r="BG44" i="2"/>
  <c r="BG23" i="2"/>
  <c r="BO44" i="2"/>
  <c r="BO25" i="2"/>
  <c r="BO23" i="2"/>
  <c r="BW44" i="2"/>
  <c r="BW25" i="2"/>
  <c r="CM44" i="2"/>
  <c r="CM25" i="2"/>
  <c r="CM23" i="2"/>
  <c r="CV25" i="2"/>
  <c r="CV23" i="2"/>
  <c r="DD44" i="2"/>
  <c r="DD25" i="2"/>
  <c r="DD23" i="2"/>
  <c r="DL44" i="2"/>
  <c r="DL25" i="2"/>
  <c r="DL23" i="2"/>
  <c r="EC25" i="2"/>
  <c r="EC44" i="2"/>
  <c r="EU44" i="2"/>
  <c r="EU25" i="2"/>
  <c r="EU20" i="2"/>
  <c r="FD44" i="2"/>
  <c r="FD25" i="2"/>
  <c r="FD23" i="2"/>
  <c r="FM44" i="2"/>
  <c r="FM39" i="2"/>
  <c r="FM41" i="2" s="1"/>
  <c r="FM42" i="2" s="1"/>
  <c r="FM20" i="2"/>
  <c r="FM23" i="2"/>
  <c r="FX44" i="2"/>
  <c r="FX25" i="2"/>
  <c r="GE19" i="2"/>
  <c r="GE20" i="2" s="1"/>
  <c r="FX30" i="2"/>
  <c r="FX23" i="2"/>
  <c r="FD20" i="2"/>
  <c r="DC23" i="2"/>
  <c r="DN22" i="2"/>
  <c r="DN23" i="2" s="1"/>
  <c r="Z23" i="2"/>
  <c r="G25" i="2"/>
  <c r="AH44" i="2"/>
  <c r="AH20" i="2"/>
  <c r="EE44" i="2"/>
  <c r="EE23" i="2"/>
  <c r="EE25" i="2"/>
  <c r="EE20" i="2"/>
  <c r="CY24" i="2"/>
  <c r="J9" i="1"/>
  <c r="J15" i="1"/>
  <c r="J20" i="1"/>
  <c r="H55" i="1"/>
  <c r="FS8" i="2"/>
  <c r="BF18" i="2"/>
  <c r="C18" i="2" s="1"/>
  <c r="R44" i="2"/>
  <c r="R20" i="2"/>
  <c r="R25" i="2"/>
  <c r="AA19" i="2"/>
  <c r="AA23" i="2" s="1"/>
  <c r="AI44" i="2"/>
  <c r="AI25" i="2"/>
  <c r="AI23" i="2"/>
  <c r="AR44" i="2"/>
  <c r="AR25" i="2"/>
  <c r="AR23" i="2"/>
  <c r="AZ44" i="2"/>
  <c r="AZ25" i="2"/>
  <c r="AZ23" i="2"/>
  <c r="BI44" i="2"/>
  <c r="BI25" i="2"/>
  <c r="BY44" i="2"/>
  <c r="BY23" i="2"/>
  <c r="CG44" i="2"/>
  <c r="CG23" i="2"/>
  <c r="CP44" i="2"/>
  <c r="CP25" i="2"/>
  <c r="CP23" i="2"/>
  <c r="CP20" i="2"/>
  <c r="CX44" i="2"/>
  <c r="CX25" i="2"/>
  <c r="CX20" i="2"/>
  <c r="DF44" i="2"/>
  <c r="DF25" i="2"/>
  <c r="DF20" i="2"/>
  <c r="EF44" i="2"/>
  <c r="EF25" i="2"/>
  <c r="EF23" i="2"/>
  <c r="EN44" i="2"/>
  <c r="EN25" i="2"/>
  <c r="EN23" i="2"/>
  <c r="FZ44" i="2"/>
  <c r="FZ25" i="2"/>
  <c r="FZ30" i="2"/>
  <c r="FZ41" i="2" s="1"/>
  <c r="FZ42" i="2" s="1"/>
  <c r="FZ23" i="2"/>
  <c r="FZ20" i="2"/>
  <c r="G20" i="2"/>
  <c r="AS20" i="2"/>
  <c r="BG20" i="2"/>
  <c r="DE20" i="2"/>
  <c r="EF20" i="2"/>
  <c r="FX20" i="2"/>
  <c r="AO22" i="2"/>
  <c r="CN22" i="2"/>
  <c r="DU22" i="2"/>
  <c r="CE23" i="2"/>
  <c r="AU25" i="2"/>
  <c r="CE25" i="2"/>
  <c r="BF27" i="2"/>
  <c r="CY27" i="2"/>
  <c r="CY41" i="2" s="1"/>
  <c r="CY42" i="2" s="1"/>
  <c r="C32" i="2"/>
  <c r="AT8" i="2"/>
  <c r="M10" i="2"/>
  <c r="AQ44" i="2"/>
  <c r="AQ23" i="2"/>
  <c r="AQ25" i="2"/>
  <c r="CF44" i="2"/>
  <c r="CF25" i="2"/>
  <c r="DV44" i="2"/>
  <c r="DV25" i="2"/>
  <c r="DV23" i="2"/>
  <c r="DV20" i="2"/>
  <c r="FK23" i="2"/>
  <c r="AY41" i="2"/>
  <c r="AY42" i="2" s="1"/>
  <c r="BD28" i="2"/>
  <c r="BF28" i="2" s="1"/>
  <c r="J7" i="1"/>
  <c r="J17" i="1"/>
  <c r="H48" i="1"/>
  <c r="H56" i="1"/>
  <c r="CY6" i="2"/>
  <c r="CY8" i="2" s="1"/>
  <c r="J44" i="2"/>
  <c r="J20" i="2"/>
  <c r="J25" i="2"/>
  <c r="S44" i="2"/>
  <c r="S23" i="2"/>
  <c r="AB44" i="2"/>
  <c r="AB25" i="2"/>
  <c r="AB23" i="2"/>
  <c r="AJ19" i="2"/>
  <c r="BA44" i="2"/>
  <c r="BA25" i="2"/>
  <c r="BJ44" i="2"/>
  <c r="BJ25" i="2"/>
  <c r="BJ23" i="2"/>
  <c r="BJ20" i="2"/>
  <c r="BR44" i="2"/>
  <c r="BR25" i="2"/>
  <c r="BR23" i="2"/>
  <c r="BR20" i="2"/>
  <c r="BZ44" i="2"/>
  <c r="BZ25" i="2"/>
  <c r="BZ20" i="2"/>
  <c r="CH44" i="2"/>
  <c r="CH25" i="2"/>
  <c r="CH23" i="2"/>
  <c r="CH20" i="2"/>
  <c r="CQ44" i="2"/>
  <c r="CQ23" i="2"/>
  <c r="CQ25" i="2"/>
  <c r="DG44" i="2"/>
  <c r="DG25" i="2"/>
  <c r="DO44" i="2"/>
  <c r="DO25" i="2"/>
  <c r="DX44" i="2"/>
  <c r="DX25" i="2"/>
  <c r="FP39" i="2"/>
  <c r="FP41" i="2" s="1"/>
  <c r="FP42" i="2" s="1"/>
  <c r="FP44" i="2"/>
  <c r="FP25" i="2"/>
  <c r="FP23" i="2"/>
  <c r="FS19" i="2"/>
  <c r="U20" i="2"/>
  <c r="DG20" i="2"/>
  <c r="FY20" i="2"/>
  <c r="F23" i="2"/>
  <c r="AM23" i="2"/>
  <c r="CF23" i="2"/>
  <c r="EU23" i="2"/>
  <c r="DC25" i="2"/>
  <c r="FJ25" i="2"/>
  <c r="S25" i="2"/>
  <c r="AM42" i="2"/>
  <c r="DU7" i="2"/>
  <c r="DU8" i="2" s="1"/>
  <c r="BX19" i="2"/>
  <c r="EM44" i="2"/>
  <c r="EM23" i="2"/>
  <c r="EM20" i="2"/>
  <c r="EM25" i="2"/>
  <c r="DD20" i="2"/>
  <c r="CY17" i="2"/>
  <c r="K44" i="2"/>
  <c r="K25" i="2"/>
  <c r="K23" i="2"/>
  <c r="T19" i="2"/>
  <c r="AC25" i="2"/>
  <c r="AC44" i="2"/>
  <c r="AK44" i="2"/>
  <c r="AK25" i="2"/>
  <c r="AT19" i="2"/>
  <c r="AT20" i="2" s="1"/>
  <c r="BB44" i="2"/>
  <c r="BB25" i="2"/>
  <c r="BB23" i="2"/>
  <c r="BB20" i="2"/>
  <c r="BK44" i="2"/>
  <c r="BK23" i="2"/>
  <c r="BK25" i="2"/>
  <c r="BS44" i="2"/>
  <c r="BS23" i="2"/>
  <c r="CA44" i="2"/>
  <c r="CA25" i="2"/>
  <c r="CA23" i="2"/>
  <c r="CI44" i="2"/>
  <c r="CI25" i="2"/>
  <c r="CR19" i="2"/>
  <c r="CZ44" i="2"/>
  <c r="CZ25" i="2"/>
  <c r="CZ23" i="2"/>
  <c r="DH44" i="2"/>
  <c r="DH25" i="2"/>
  <c r="DH23" i="2"/>
  <c r="DP44" i="2"/>
  <c r="DP25" i="2"/>
  <c r="DR19" i="2"/>
  <c r="DR23" i="2" s="1"/>
  <c r="EZ25" i="2"/>
  <c r="EZ44" i="2"/>
  <c r="FH44" i="2"/>
  <c r="FH25" i="2"/>
  <c r="FH23" i="2"/>
  <c r="FQ39" i="2"/>
  <c r="FQ41" i="2" s="1"/>
  <c r="FQ42" i="2" s="1"/>
  <c r="FQ44" i="2"/>
  <c r="FQ25" i="2"/>
  <c r="FQ23" i="2"/>
  <c r="K20" i="2"/>
  <c r="BI20" i="2"/>
  <c r="BW20" i="2"/>
  <c r="CI20" i="2"/>
  <c r="CV20" i="2"/>
  <c r="DH20" i="2"/>
  <c r="CL23" i="2"/>
  <c r="ED23" i="2"/>
  <c r="FW23" i="2"/>
  <c r="AH23" i="2"/>
  <c r="AX23" i="2"/>
  <c r="CI23" i="2"/>
  <c r="DG23" i="2"/>
  <c r="EC23" i="2"/>
  <c r="FU23" i="2"/>
  <c r="DM25" i="2"/>
  <c r="FK25" i="2"/>
  <c r="U25" i="2"/>
  <c r="AY44" i="2"/>
  <c r="AY23" i="2"/>
  <c r="EC20" i="2"/>
  <c r="CL8" i="2"/>
  <c r="C16" i="2"/>
  <c r="D25" i="2"/>
  <c r="D44" i="2"/>
  <c r="D23" i="2"/>
  <c r="L44" i="2"/>
  <c r="L25" i="2"/>
  <c r="L23" i="2"/>
  <c r="AD44" i="2"/>
  <c r="AD25" i="2"/>
  <c r="AD23" i="2"/>
  <c r="AD20" i="2"/>
  <c r="AL44" i="2"/>
  <c r="AL25" i="2"/>
  <c r="AL23" i="2"/>
  <c r="AL20" i="2"/>
  <c r="AU44" i="2"/>
  <c r="AU23" i="2"/>
  <c r="BD19" i="2"/>
  <c r="BC44" i="2"/>
  <c r="BC25" i="2"/>
  <c r="BC23" i="2"/>
  <c r="EI44" i="2"/>
  <c r="EI25" i="2"/>
  <c r="ER44" i="2"/>
  <c r="ER25" i="2"/>
  <c r="FA25" i="2"/>
  <c r="FA44" i="2"/>
  <c r="FA23" i="2"/>
  <c r="FI44" i="2"/>
  <c r="FI25" i="2"/>
  <c r="FR44" i="2"/>
  <c r="FR39" i="2"/>
  <c r="FR41" i="2" s="1"/>
  <c r="FR42" i="2" s="1"/>
  <c r="FR25" i="2"/>
  <c r="FR20" i="2"/>
  <c r="FR23" i="2"/>
  <c r="GC44" i="2"/>
  <c r="GC30" i="2"/>
  <c r="GC41" i="2" s="1"/>
  <c r="GC42" i="2" s="1"/>
  <c r="GC20" i="2"/>
  <c r="GC23" i="2"/>
  <c r="L20" i="2"/>
  <c r="AY20" i="2"/>
  <c r="AT23" i="2"/>
  <c r="AK23" i="2"/>
  <c r="BA23" i="2"/>
  <c r="DN25" i="2"/>
  <c r="BG25" i="2"/>
  <c r="FM25" i="2"/>
  <c r="Z44" i="2"/>
  <c r="Z20" i="2"/>
  <c r="BH44" i="2"/>
  <c r="BH25" i="2"/>
  <c r="BH23" i="2"/>
  <c r="CW19" i="2"/>
  <c r="EV44" i="2"/>
  <c r="EV25" i="2"/>
  <c r="EV23" i="2"/>
  <c r="FY44" i="2"/>
  <c r="FY25" i="2"/>
  <c r="FY30" i="2"/>
  <c r="FY41" i="2" s="1"/>
  <c r="FY42" i="2" s="1"/>
  <c r="DM23" i="2"/>
  <c r="H50" i="1"/>
  <c r="H58" i="1"/>
  <c r="J10" i="1"/>
  <c r="J18" i="1"/>
  <c r="DC8" i="2"/>
  <c r="E44" i="2"/>
  <c r="E25" i="2"/>
  <c r="V44" i="2"/>
  <c r="V25" i="2"/>
  <c r="V23" i="2"/>
  <c r="X19" i="2"/>
  <c r="V20" i="2"/>
  <c r="AE19" i="2"/>
  <c r="AE20" i="2" s="1"/>
  <c r="AM19" i="2"/>
  <c r="DS44" i="2"/>
  <c r="DS25" i="2"/>
  <c r="DS23" i="2"/>
  <c r="EA44" i="2"/>
  <c r="EA25" i="2"/>
  <c r="EA23" i="2"/>
  <c r="ED19" i="2"/>
  <c r="ED20" i="2" s="1"/>
  <c r="EJ44" i="2"/>
  <c r="EJ25" i="2"/>
  <c r="EJ23" i="2"/>
  <c r="FB44" i="2"/>
  <c r="FB25" i="2"/>
  <c r="FB23" i="2"/>
  <c r="FB20" i="2"/>
  <c r="FJ19" i="2"/>
  <c r="FT44" i="2"/>
  <c r="FT39" i="2"/>
  <c r="FT25" i="2"/>
  <c r="FT23" i="2"/>
  <c r="FV19" i="2"/>
  <c r="AZ20" i="2"/>
  <c r="BY20" i="2"/>
  <c r="CM20" i="2"/>
  <c r="DL20" i="2"/>
  <c r="DX20" i="2"/>
  <c r="EN20" i="2"/>
  <c r="FA20" i="2"/>
  <c r="FP20" i="2"/>
  <c r="AO21" i="2"/>
  <c r="AP21" i="2" s="1"/>
  <c r="C21" i="2" s="1"/>
  <c r="EQ22" i="2"/>
  <c r="GE22" i="2"/>
  <c r="GE23" i="2" s="1"/>
  <c r="U23" i="2"/>
  <c r="EI23" i="2"/>
  <c r="EZ23" i="2"/>
  <c r="AE25" i="2"/>
  <c r="CN24" i="2"/>
  <c r="BX25" i="2"/>
  <c r="AC41" i="2"/>
  <c r="AC42" i="2" s="1"/>
  <c r="AE27" i="2"/>
  <c r="AE41" i="2" s="1"/>
  <c r="AE42" i="2" s="1"/>
  <c r="AO29" i="2"/>
  <c r="CV44" i="2"/>
  <c r="BP19" i="2"/>
  <c r="BQ19" i="2" s="1"/>
  <c r="DE44" i="2"/>
  <c r="DE25" i="2"/>
  <c r="DE23" i="2"/>
  <c r="FE44" i="2"/>
  <c r="FE23" i="2"/>
  <c r="FE20" i="2"/>
  <c r="AE23" i="2"/>
  <c r="AO7" i="2"/>
  <c r="N44" i="2"/>
  <c r="N25" i="2"/>
  <c r="N23" i="2"/>
  <c r="P19" i="2"/>
  <c r="N20" i="2"/>
  <c r="W44" i="2"/>
  <c r="W23" i="2"/>
  <c r="W25" i="2"/>
  <c r="BF19" i="2"/>
  <c r="BN44" i="2"/>
  <c r="BN20" i="2"/>
  <c r="BN25" i="2"/>
  <c r="BV44" i="2"/>
  <c r="BV23" i="2"/>
  <c r="BV20" i="2"/>
  <c r="BV25" i="2"/>
  <c r="CD44" i="2"/>
  <c r="CD23" i="2"/>
  <c r="CD20" i="2"/>
  <c r="CD25" i="2"/>
  <c r="CL20" i="2"/>
  <c r="CU44" i="2"/>
  <c r="CU23" i="2"/>
  <c r="CU25" i="2"/>
  <c r="DK44" i="2"/>
  <c r="DK25" i="2"/>
  <c r="DT44" i="2"/>
  <c r="DT25" i="2"/>
  <c r="EB25" i="2"/>
  <c r="EB44" i="2"/>
  <c r="EB23" i="2"/>
  <c r="EK44" i="2"/>
  <c r="EK25" i="2"/>
  <c r="EK23" i="2"/>
  <c r="FL44" i="2"/>
  <c r="FL39" i="2"/>
  <c r="FL25" i="2"/>
  <c r="FL23" i="2"/>
  <c r="FW19" i="2"/>
  <c r="FW20" i="2" s="1"/>
  <c r="FU44" i="2"/>
  <c r="FU39" i="2"/>
  <c r="FU41" i="2" s="1"/>
  <c r="FU42" i="2" s="1"/>
  <c r="FU20" i="2"/>
  <c r="O20" i="2"/>
  <c r="AB20" i="2"/>
  <c r="BA20" i="2"/>
  <c r="BO20" i="2"/>
  <c r="ES23" i="2"/>
  <c r="BW23" i="2"/>
  <c r="DO23" i="2"/>
  <c r="AO24" i="2"/>
  <c r="DW25" i="2"/>
  <c r="GB25" i="2"/>
  <c r="GE24" i="2"/>
  <c r="GE25" i="2" s="1"/>
  <c r="AH25" i="2"/>
  <c r="BS25" i="2"/>
  <c r="EQ28" i="2"/>
  <c r="EQ41" i="2" s="1"/>
  <c r="EQ42" i="2" s="1"/>
  <c r="EE41" i="2"/>
  <c r="EE42" i="2" s="1"/>
  <c r="ES25" i="2"/>
  <c r="BE25" i="2"/>
  <c r="FC25" i="2"/>
  <c r="DW41" i="2"/>
  <c r="DW42" i="2" s="1"/>
  <c r="GB41" i="2"/>
  <c r="GB42" i="2" s="1"/>
  <c r="DE42" i="2"/>
  <c r="DM41" i="2"/>
  <c r="DM42" i="2" s="1"/>
  <c r="BR41" i="2"/>
  <c r="BR42" i="2" s="1"/>
  <c r="CN34" i="2"/>
  <c r="EL44" i="2"/>
  <c r="EL25" i="2"/>
  <c r="ET44" i="2"/>
  <c r="ET25" i="2"/>
  <c r="FK19" i="2"/>
  <c r="FK20" i="2" s="1"/>
  <c r="GA44" i="2"/>
  <c r="GA30" i="2"/>
  <c r="GA41" i="2" s="1"/>
  <c r="GA42" i="2" s="1"/>
  <c r="EL20" i="2"/>
  <c r="ET20" i="2"/>
  <c r="BX23" i="2"/>
  <c r="DQ23" i="2"/>
  <c r="F25" i="2"/>
  <c r="FW24" i="2"/>
  <c r="FW25" i="2" s="1"/>
  <c r="AW25" i="2"/>
  <c r="FG25" i="2"/>
  <c r="X41" i="2"/>
  <c r="X42" i="2" s="1"/>
  <c r="ES42" i="2"/>
  <c r="AJ41" i="2"/>
  <c r="AH42" i="2"/>
  <c r="CL28" i="2"/>
  <c r="CN28" i="2" s="1"/>
  <c r="BF29" i="2"/>
  <c r="BF33" i="2"/>
  <c r="Y41" i="2"/>
  <c r="Y42" i="2" s="1"/>
  <c r="AA35" i="2"/>
  <c r="AP35" i="2" s="1"/>
  <c r="C35" i="2" s="1"/>
  <c r="M44" i="2"/>
  <c r="GE44" i="2"/>
  <c r="ET23" i="2"/>
  <c r="Y25" i="2"/>
  <c r="CK25" i="2"/>
  <c r="GA25" i="2"/>
  <c r="N41" i="2"/>
  <c r="N42" i="2" s="1"/>
  <c r="P28" i="2"/>
  <c r="P41" i="2" s="1"/>
  <c r="P42" i="2" s="1"/>
  <c r="DO42" i="2"/>
  <c r="ET41" i="2"/>
  <c r="ET42" i="2" s="1"/>
  <c r="FK28" i="2"/>
  <c r="FK41" i="2" s="1"/>
  <c r="FK42" i="2" s="1"/>
  <c r="FJ28" i="2"/>
  <c r="AP29" i="2"/>
  <c r="DC29" i="2"/>
  <c r="DN29" i="2" s="1"/>
  <c r="CZ41" i="2"/>
  <c r="CZ42" i="2" s="1"/>
  <c r="DN30" i="2"/>
  <c r="AP33" i="2"/>
  <c r="AP34" i="2"/>
  <c r="C34" i="2" s="1"/>
  <c r="DZ41" i="2"/>
  <c r="ED34" i="2"/>
  <c r="EQ34" i="2" s="1"/>
  <c r="BD44" i="2"/>
  <c r="H44" i="2"/>
  <c r="H25" i="2"/>
  <c r="AF44" i="2"/>
  <c r="AF25" i="2"/>
  <c r="AN44" i="2"/>
  <c r="AN25" i="2"/>
  <c r="AV44" i="2"/>
  <c r="AV25" i="2"/>
  <c r="BL44" i="2"/>
  <c r="BL25" i="2"/>
  <c r="BT44" i="2"/>
  <c r="BT25" i="2"/>
  <c r="CB44" i="2"/>
  <c r="CB25" i="2"/>
  <c r="CJ44" i="2"/>
  <c r="CJ25" i="2"/>
  <c r="FF44" i="2"/>
  <c r="FF23" i="2"/>
  <c r="FN44" i="2"/>
  <c r="FN39" i="2"/>
  <c r="FN41" i="2" s="1"/>
  <c r="FN42" i="2" s="1"/>
  <c r="FN23" i="2"/>
  <c r="GD44" i="2"/>
  <c r="GD30" i="2"/>
  <c r="GD41" i="2" s="1"/>
  <c r="GD42" i="2" s="1"/>
  <c r="GD23" i="2"/>
  <c r="I20" i="2"/>
  <c r="Q20" i="2"/>
  <c r="Y20" i="2"/>
  <c r="AG20" i="2"/>
  <c r="AW20" i="2"/>
  <c r="BE20" i="2"/>
  <c r="BM20" i="2"/>
  <c r="BU20" i="2"/>
  <c r="CC20" i="2"/>
  <c r="CK20" i="2"/>
  <c r="CS20" i="2"/>
  <c r="DA20" i="2"/>
  <c r="DI20" i="2"/>
  <c r="DQ20" i="2"/>
  <c r="DY20" i="2"/>
  <c r="EG20" i="2"/>
  <c r="EO20" i="2"/>
  <c r="EW20" i="2"/>
  <c r="CJ23" i="2"/>
  <c r="CS23" i="2"/>
  <c r="DR25" i="2"/>
  <c r="FN25" i="2"/>
  <c r="GD25" i="2"/>
  <c r="FJ41" i="2"/>
  <c r="FJ42" i="2" s="1"/>
  <c r="EV42" i="2"/>
  <c r="X44" i="2"/>
  <c r="CT44" i="2"/>
  <c r="CT23" i="2"/>
  <c r="DB44" i="2"/>
  <c r="DB23" i="2"/>
  <c r="DJ44" i="2"/>
  <c r="DJ23" i="2"/>
  <c r="DZ44" i="2"/>
  <c r="DZ23" i="2"/>
  <c r="EH44" i="2"/>
  <c r="EH23" i="2"/>
  <c r="EP19" i="2"/>
  <c r="EP23" i="2" s="1"/>
  <c r="FO44" i="2"/>
  <c r="FO39" i="2"/>
  <c r="CT20" i="2"/>
  <c r="DB20" i="2"/>
  <c r="DJ20" i="2"/>
  <c r="DZ20" i="2"/>
  <c r="EH20" i="2"/>
  <c r="FF20" i="2"/>
  <c r="FN20" i="2"/>
  <c r="GD20" i="2"/>
  <c r="FV23" i="2"/>
  <c r="CB23" i="2"/>
  <c r="CK23" i="2"/>
  <c r="EW23" i="2"/>
  <c r="FG23" i="2"/>
  <c r="GA23" i="2"/>
  <c r="X25" i="2"/>
  <c r="BD25" i="2"/>
  <c r="Q25" i="2"/>
  <c r="CC25" i="2"/>
  <c r="EY25" i="2"/>
  <c r="FO25" i="2"/>
  <c r="CD41" i="2"/>
  <c r="CD42" i="2" s="1"/>
  <c r="CE27" i="2"/>
  <c r="EQ31" i="2"/>
  <c r="C31" i="2" s="1"/>
  <c r="DR41" i="2"/>
  <c r="DR42" i="2" s="1"/>
  <c r="DP42" i="2"/>
  <c r="BP41" i="2"/>
  <c r="BP42" i="2" s="1"/>
  <c r="CW41" i="2"/>
  <c r="CW42" i="2" s="1"/>
  <c r="DU28" i="2"/>
  <c r="CN33" i="2"/>
  <c r="C33" i="2" s="1"/>
  <c r="FW37" i="2"/>
  <c r="AT39" i="2"/>
  <c r="AT41" i="2" s="1"/>
  <c r="AT42" i="2" s="1"/>
  <c r="DC44" i="2"/>
  <c r="F41" i="2"/>
  <c r="F42" i="2" s="1"/>
  <c r="AP39" i="2"/>
  <c r="CA41" i="2"/>
  <c r="CA42" i="2" s="1"/>
  <c r="AE44" i="2"/>
  <c r="FJ44" i="2"/>
  <c r="AT25" i="2"/>
  <c r="M27" i="2"/>
  <c r="BX41" i="2"/>
  <c r="BX42" i="2" s="1"/>
  <c r="GE27" i="2"/>
  <c r="AM28" i="2"/>
  <c r="AO28" i="2" s="1"/>
  <c r="DW33" i="2"/>
  <c r="BD39" i="2"/>
  <c r="BD41" i="2" s="1"/>
  <c r="BD42" i="2" s="1"/>
  <c r="DN44" i="2"/>
  <c r="FK43" i="2"/>
  <c r="FK44" i="2" s="1"/>
  <c r="DM29" i="2"/>
  <c r="AP37" i="2"/>
  <c r="C37" i="2" s="1"/>
  <c r="BQ38" i="2"/>
  <c r="C38" i="2" s="1"/>
  <c r="AP40" i="2"/>
  <c r="CI41" i="2"/>
  <c r="CI42" i="2" s="1"/>
  <c r="AM44" i="2"/>
  <c r="CE44" i="2"/>
  <c r="CN43" i="2"/>
  <c r="DR44" i="2"/>
  <c r="DU43" i="2"/>
  <c r="FW44" i="2"/>
  <c r="DN27" i="2"/>
  <c r="EG42" i="2"/>
  <c r="EP41" i="2"/>
  <c r="EP42" i="2" s="1"/>
  <c r="AJ36" i="2"/>
  <c r="AO36" i="2" s="1"/>
  <c r="CY40" i="2"/>
  <c r="CL44" i="2"/>
  <c r="DW44" i="2"/>
  <c r="FV44" i="2"/>
  <c r="CL41" i="2"/>
  <c r="CL42" i="2" s="1"/>
  <c r="EP34" i="2"/>
  <c r="P44" i="2"/>
  <c r="AP43" i="2"/>
  <c r="CR44" i="2"/>
  <c r="ED44" i="2"/>
  <c r="GB44" i="2"/>
  <c r="BE41" i="2"/>
  <c r="BE42" i="2" s="1"/>
  <c r="AT44" i="2"/>
  <c r="T36" i="2"/>
  <c r="AP36" i="2" s="1"/>
  <c r="C36" i="2" s="1"/>
  <c r="BN41" i="2"/>
  <c r="BN42" i="2" s="1"/>
  <c r="FS44" i="2"/>
  <c r="AR41" i="2"/>
  <c r="AR42" i="2" s="1"/>
  <c r="CR39" i="2"/>
  <c r="CY39" i="2" s="1"/>
  <c r="BQ44" i="2" l="1"/>
  <c r="BQ20" i="2"/>
  <c r="BQ23" i="2"/>
  <c r="BQ25" i="2"/>
  <c r="AO8" i="2"/>
  <c r="AP7" i="2"/>
  <c r="AO19" i="2"/>
  <c r="AJ44" i="2"/>
  <c r="AJ20" i="2"/>
  <c r="BQ41" i="2"/>
  <c r="BQ42" i="2" s="1"/>
  <c r="ED41" i="2"/>
  <c r="ED42" i="2" s="1"/>
  <c r="DZ42" i="2"/>
  <c r="C29" i="2"/>
  <c r="AA41" i="2"/>
  <c r="AA42" i="2" s="1"/>
  <c r="FV39" i="2"/>
  <c r="FV41" i="2" s="1"/>
  <c r="FV42" i="2" s="1"/>
  <c r="FT41" i="2"/>
  <c r="FT42" i="2" s="1"/>
  <c r="EQ19" i="2"/>
  <c r="FS20" i="2"/>
  <c r="FS25" i="2"/>
  <c r="FS23" i="2"/>
  <c r="J51" i="1"/>
  <c r="K9" i="1"/>
  <c r="L9" i="1" s="1"/>
  <c r="BP23" i="2"/>
  <c r="DC41" i="2"/>
  <c r="AM20" i="2"/>
  <c r="AM25" i="2"/>
  <c r="DR20" i="2"/>
  <c r="DU19" i="2"/>
  <c r="DU44" i="2" s="1"/>
  <c r="BX44" i="2"/>
  <c r="BX20" i="2"/>
  <c r="CN19" i="2"/>
  <c r="CN20" i="2" s="1"/>
  <c r="AP28" i="2"/>
  <c r="C28" i="2" s="1"/>
  <c r="AJ42" i="2"/>
  <c r="AO41" i="2"/>
  <c r="AO42" i="2" s="1"/>
  <c r="CW25" i="2"/>
  <c r="CW44" i="2"/>
  <c r="CW20" i="2"/>
  <c r="CW23" i="2"/>
  <c r="T44" i="2"/>
  <c r="T25" i="2"/>
  <c r="T23" i="2"/>
  <c r="T20" i="2"/>
  <c r="AP44" i="2"/>
  <c r="GE41" i="2"/>
  <c r="GE42" i="2" s="1"/>
  <c r="AA25" i="2"/>
  <c r="AA20" i="2"/>
  <c r="M41" i="2"/>
  <c r="M42" i="2" s="1"/>
  <c r="EP44" i="2"/>
  <c r="BP25" i="2"/>
  <c r="FJ20" i="2"/>
  <c r="FJ23" i="2"/>
  <c r="CR23" i="2"/>
  <c r="CY19" i="2"/>
  <c r="CR20" i="2"/>
  <c r="C10" i="2"/>
  <c r="AP27" i="2"/>
  <c r="AP41" i="2" s="1"/>
  <c r="AP42" i="2" s="1"/>
  <c r="AO23" i="2"/>
  <c r="CY25" i="2"/>
  <c r="J62" i="1"/>
  <c r="K20" i="1"/>
  <c r="L20" i="1" s="1"/>
  <c r="C43" i="2"/>
  <c r="AA44" i="2"/>
  <c r="EQ23" i="2"/>
  <c r="K18" i="1"/>
  <c r="L18" i="1" s="1"/>
  <c r="J60" i="1"/>
  <c r="K17" i="1"/>
  <c r="L17" i="1" s="1"/>
  <c r="J59" i="1"/>
  <c r="AJ23" i="2"/>
  <c r="CR25" i="2"/>
  <c r="C22" i="2"/>
  <c r="EP20" i="2"/>
  <c r="EP25" i="2"/>
  <c r="BP44" i="2"/>
  <c r="BP20" i="2"/>
  <c r="J57" i="1"/>
  <c r="K15" i="1"/>
  <c r="L15" i="1" s="1"/>
  <c r="AO25" i="2"/>
  <c r="AP24" i="2"/>
  <c r="P20" i="2"/>
  <c r="AP19" i="2"/>
  <c r="AP20" i="2" s="1"/>
  <c r="BF39" i="2"/>
  <c r="BF41" i="2" s="1"/>
  <c r="BF42" i="2" s="1"/>
  <c r="AJ25" i="2"/>
  <c r="X23" i="2"/>
  <c r="X20" i="2"/>
  <c r="K10" i="1"/>
  <c r="L10" i="1" s="1"/>
  <c r="J52" i="1"/>
  <c r="J49" i="1"/>
  <c r="K7" i="1"/>
  <c r="L7" i="1" s="1"/>
  <c r="ED25" i="2"/>
  <c r="FX41" i="2"/>
  <c r="FX42" i="2" s="1"/>
  <c r="GE30" i="2"/>
  <c r="C30" i="2" s="1"/>
  <c r="BF20" i="2"/>
  <c r="BF23" i="2"/>
  <c r="BF25" i="2"/>
  <c r="CE41" i="2"/>
  <c r="CE42" i="2" s="1"/>
  <c r="CN27" i="2"/>
  <c r="CN41" i="2" s="1"/>
  <c r="CN42" i="2" s="1"/>
  <c r="BF44" i="2"/>
  <c r="FL41" i="2"/>
  <c r="T41" i="2"/>
  <c r="T42" i="2" s="1"/>
  <c r="C40" i="2"/>
  <c r="FO41" i="2"/>
  <c r="FS39" i="2"/>
  <c r="FW39" i="2" s="1"/>
  <c r="DU41" i="2"/>
  <c r="DU42" i="2" s="1"/>
  <c r="FV20" i="2"/>
  <c r="FV25" i="2"/>
  <c r="P23" i="2"/>
  <c r="BD23" i="2"/>
  <c r="BD20" i="2"/>
  <c r="CR41" i="2"/>
  <c r="CR42" i="2" s="1"/>
  <c r="P25" i="2"/>
  <c r="M20" i="2"/>
  <c r="M23" i="2"/>
  <c r="M25" i="2"/>
  <c r="DU23" i="2" l="1"/>
  <c r="AO20" i="2"/>
  <c r="AO44" i="2"/>
  <c r="DN41" i="2"/>
  <c r="DN42" i="2" s="1"/>
  <c r="DC42" i="2"/>
  <c r="FO42" i="2"/>
  <c r="FS41" i="2"/>
  <c r="FS42" i="2" s="1"/>
  <c r="C7" i="2"/>
  <c r="C8" i="2" s="1"/>
  <c r="AP8" i="2"/>
  <c r="DU20" i="2"/>
  <c r="DU25" i="2"/>
  <c r="C39" i="2"/>
  <c r="AP23" i="2"/>
  <c r="C27" i="2"/>
  <c r="C41" i="2" s="1"/>
  <c r="FL42" i="2"/>
  <c r="C19" i="2"/>
  <c r="C20" i="2" s="1"/>
  <c r="C23" i="2"/>
  <c r="AP25" i="2"/>
  <c r="C24" i="2"/>
  <c r="C25" i="2" s="1"/>
  <c r="CN25" i="2"/>
  <c r="C44" i="2"/>
  <c r="CY20" i="2"/>
  <c r="CY44" i="2"/>
  <c r="CY23" i="2"/>
  <c r="CN23" i="2"/>
  <c r="CN44" i="2"/>
  <c r="EQ20" i="2"/>
  <c r="EQ44" i="2"/>
  <c r="EQ25" i="2"/>
  <c r="FW41" i="2" l="1"/>
  <c r="FW42" i="2" s="1"/>
  <c r="C42" i="2"/>
</calcChain>
</file>

<file path=xl/comments1.xml><?xml version="1.0" encoding="utf-8"?>
<comments xmlns="http://schemas.openxmlformats.org/spreadsheetml/2006/main">
  <authors>
    <author>ผู้สร้าง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1104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1112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1107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1108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1109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1110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1111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1113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2201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2215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2202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2203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2204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2205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2224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2209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2225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2214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2226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2208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2213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</rPr>
          <t>2228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2229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3456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3467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</rPr>
          <t>3468</t>
        </r>
      </text>
    </comment>
    <comment ref="AL5" authorId="0" shapeId="0">
      <text>
        <r>
          <rPr>
            <b/>
            <sz val="9"/>
            <color indexed="81"/>
            <rFont val="Tahoma"/>
            <family val="2"/>
          </rPr>
          <t>3457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3425</t>
        </r>
      </text>
    </comment>
    <comment ref="AQ5" authorId="0" shapeId="0">
      <text>
        <r>
          <rPr>
            <b/>
            <sz val="9"/>
            <color indexed="81"/>
            <rFont val="Tahoma"/>
            <family val="2"/>
          </rPr>
          <t>7338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8301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8302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>7310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7337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7329</t>
        </r>
      </text>
    </comment>
    <comment ref="AX5" authorId="0" shapeId="0">
      <text>
        <r>
          <rPr>
            <b/>
            <sz val="9"/>
            <color indexed="81"/>
            <rFont val="Tahoma"/>
            <family val="2"/>
          </rPr>
          <t>7315</t>
        </r>
      </text>
    </comment>
    <comment ref="AY5" authorId="0" shapeId="0">
      <text>
        <r>
          <rPr>
            <b/>
            <sz val="9"/>
            <color indexed="81"/>
            <rFont val="Tahoma"/>
            <family val="2"/>
          </rPr>
          <t>7312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</rPr>
          <t>7318</t>
        </r>
      </text>
    </comment>
    <comment ref="BA5" authorId="0" shapeId="0">
      <text>
        <r>
          <rPr>
            <b/>
            <sz val="9"/>
            <color indexed="81"/>
            <rFont val="Tahoma"/>
            <family val="2"/>
          </rPr>
          <t>7336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7313</t>
        </r>
      </text>
    </comment>
    <comment ref="BC5" authorId="0" shapeId="0">
      <text>
        <r>
          <rPr>
            <b/>
            <sz val="9"/>
            <color indexed="81"/>
            <rFont val="Tahoma"/>
            <family val="2"/>
          </rPr>
          <t>7327</t>
        </r>
      </text>
    </comment>
    <comment ref="BE5" authorId="0" shapeId="0">
      <text>
        <r>
          <rPr>
            <b/>
            <sz val="9"/>
            <color indexed="81"/>
            <rFont val="Tahoma"/>
            <family val="2"/>
          </rPr>
          <t>7335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3401</t>
        </r>
      </text>
    </comment>
    <comment ref="BH5" authorId="0" shapeId="0">
      <text>
        <r>
          <rPr>
            <b/>
            <sz val="9"/>
            <color indexed="81"/>
            <rFont val="Tahoma"/>
            <family val="2"/>
          </rPr>
          <t>2401</t>
        </r>
      </text>
    </comment>
    <comment ref="BI5" authorId="0" shapeId="0">
      <text>
        <r>
          <rPr>
            <b/>
            <sz val="9"/>
            <color indexed="81"/>
            <rFont val="Tahoma"/>
            <family val="2"/>
          </rPr>
          <t>3402</t>
        </r>
      </text>
    </comment>
    <comment ref="BJ5" authorId="0" shapeId="0">
      <text>
        <r>
          <rPr>
            <b/>
            <sz val="9"/>
            <color indexed="81"/>
            <rFont val="Tahoma"/>
            <family val="2"/>
          </rPr>
          <t>3403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</rPr>
          <t>3404</t>
        </r>
      </text>
    </comment>
    <comment ref="BL5" authorId="0" shapeId="0">
      <text>
        <r>
          <rPr>
            <sz val="9"/>
            <color indexed="81"/>
            <rFont val="Tahoma"/>
            <family val="2"/>
          </rPr>
          <t>3405</t>
        </r>
      </text>
    </comment>
    <comment ref="BM5" authorId="0" shapeId="0">
      <text>
        <r>
          <rPr>
            <b/>
            <sz val="9"/>
            <color indexed="81"/>
            <rFont val="Tahoma"/>
            <family val="2"/>
          </rPr>
          <t>3424</t>
        </r>
      </text>
    </comment>
    <comment ref="BN5" authorId="0" shapeId="0">
      <text>
        <r>
          <rPr>
            <b/>
            <sz val="9"/>
            <color indexed="81"/>
            <rFont val="Tahoma"/>
            <family val="2"/>
          </rPr>
          <t>3462</t>
        </r>
      </text>
    </comment>
    <comment ref="BO5" authorId="0" shapeId="0">
      <text>
        <r>
          <rPr>
            <b/>
            <sz val="9"/>
            <color indexed="81"/>
            <rFont val="Tahoma"/>
            <family val="2"/>
          </rPr>
          <t>3463</t>
        </r>
      </text>
    </comment>
    <comment ref="BR5" authorId="0" shapeId="0">
      <text>
        <r>
          <rPr>
            <b/>
            <sz val="9"/>
            <color indexed="81"/>
            <rFont val="Tahoma"/>
            <family val="2"/>
          </rPr>
          <t>2520</t>
        </r>
      </text>
    </comment>
    <comment ref="BS5" authorId="0" shapeId="0">
      <text>
        <r>
          <rPr>
            <b/>
            <sz val="9"/>
            <color indexed="81"/>
            <rFont val="Tahoma"/>
            <family val="2"/>
          </rPr>
          <t>2519</t>
        </r>
      </text>
    </comment>
    <comment ref="BT5" authorId="0" shapeId="0">
      <text>
        <r>
          <rPr>
            <b/>
            <sz val="9"/>
            <color indexed="81"/>
            <rFont val="Tahoma"/>
            <family val="2"/>
          </rPr>
          <t>2528</t>
        </r>
      </text>
    </comment>
    <comment ref="BU5" authorId="0" shapeId="0">
      <text>
        <r>
          <rPr>
            <b/>
            <sz val="9"/>
            <color indexed="81"/>
            <rFont val="Tahoma"/>
            <family val="2"/>
          </rPr>
          <t>2521</t>
        </r>
      </text>
    </comment>
    <comment ref="BV5" authorId="0" shapeId="0">
      <text>
        <r>
          <rPr>
            <b/>
            <sz val="9"/>
            <color indexed="81"/>
            <rFont val="Tahoma"/>
            <family val="2"/>
          </rPr>
          <t>2527</t>
        </r>
      </text>
    </comment>
    <comment ref="BW5" authorId="0" shapeId="0">
      <text>
        <r>
          <rPr>
            <b/>
            <sz val="9"/>
            <color indexed="81"/>
            <rFont val="Tahoma"/>
            <family val="2"/>
          </rPr>
          <t>2502</t>
        </r>
      </text>
    </comment>
    <comment ref="BY5" authorId="0" shapeId="0">
      <text>
        <r>
          <rPr>
            <b/>
            <sz val="9"/>
            <color indexed="81"/>
            <rFont val="Tahoma"/>
            <family val="2"/>
          </rPr>
          <t>2525</t>
        </r>
      </text>
    </comment>
    <comment ref="BZ5" authorId="0" shapeId="0">
      <text>
        <r>
          <rPr>
            <b/>
            <sz val="9"/>
            <color indexed="81"/>
            <rFont val="Tahoma"/>
            <family val="2"/>
          </rPr>
          <t>2529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</rPr>
          <t>2508</t>
        </r>
      </text>
    </comment>
    <comment ref="CB5" authorId="0" shapeId="0">
      <text>
        <r>
          <rPr>
            <b/>
            <sz val="9"/>
            <color indexed="81"/>
            <rFont val="Tahoma"/>
            <family val="2"/>
          </rPr>
          <t>2530</t>
        </r>
      </text>
    </comment>
    <comment ref="CC5" authorId="0" shapeId="0">
      <text>
        <r>
          <rPr>
            <b/>
            <sz val="9"/>
            <color indexed="81"/>
            <rFont val="Tahoma"/>
            <family val="2"/>
          </rPr>
          <t>2509</t>
        </r>
      </text>
    </comment>
    <comment ref="CD5" authorId="0" shapeId="0">
      <text>
        <r>
          <rPr>
            <b/>
            <sz val="9"/>
            <color indexed="81"/>
            <rFont val="Tahoma"/>
            <family val="2"/>
          </rPr>
          <t>2531</t>
        </r>
      </text>
    </comment>
    <comment ref="CF5" authorId="0" shapeId="0">
      <text>
        <r>
          <rPr>
            <b/>
            <sz val="9"/>
            <color indexed="81"/>
            <rFont val="Tahoma"/>
            <family val="2"/>
          </rPr>
          <t>2505</t>
        </r>
      </text>
    </comment>
    <comment ref="CG5" authorId="0" shapeId="0">
      <text>
        <r>
          <rPr>
            <b/>
            <sz val="9"/>
            <color indexed="81"/>
            <rFont val="Tahoma"/>
            <family val="2"/>
          </rPr>
          <t xml:space="preserve">2532
</t>
        </r>
      </text>
    </comment>
    <comment ref="CH5" authorId="0" shapeId="0">
      <text>
        <r>
          <rPr>
            <b/>
            <sz val="9"/>
            <color indexed="81"/>
            <rFont val="Tahoma"/>
            <family val="2"/>
          </rPr>
          <t>2524</t>
        </r>
      </text>
    </comment>
    <comment ref="CI5" authorId="0" shapeId="0">
      <text>
        <r>
          <rPr>
            <b/>
            <sz val="9"/>
            <color indexed="81"/>
            <rFont val="Tahoma"/>
            <family val="2"/>
          </rPr>
          <t>2526</t>
        </r>
      </text>
    </comment>
    <comment ref="CJ5" authorId="0" shapeId="0">
      <text>
        <r>
          <rPr>
            <b/>
            <sz val="9"/>
            <color indexed="81"/>
            <rFont val="Tahoma"/>
            <family val="2"/>
          </rPr>
          <t>2504</t>
        </r>
      </text>
    </comment>
    <comment ref="CK5" authorId="0" shapeId="0">
      <text>
        <r>
          <rPr>
            <b/>
            <sz val="9"/>
            <color indexed="81"/>
            <rFont val="Tahoma"/>
            <family val="2"/>
          </rPr>
          <t>2518</t>
        </r>
      </text>
    </comment>
    <comment ref="CM5" authorId="0" shapeId="0">
      <text>
        <r>
          <rPr>
            <b/>
            <sz val="9"/>
            <color indexed="81"/>
            <rFont val="Tahoma"/>
            <family val="2"/>
          </rPr>
          <t>2503</t>
        </r>
      </text>
    </comment>
    <comment ref="CO5" authorId="0" shapeId="0">
      <text>
        <r>
          <rPr>
            <b/>
            <sz val="9"/>
            <color indexed="81"/>
            <rFont val="Tahoma"/>
            <family val="2"/>
          </rPr>
          <t>6611</t>
        </r>
      </text>
    </comment>
    <comment ref="CP5" authorId="0" shapeId="0">
      <text>
        <r>
          <rPr>
            <b/>
            <sz val="9"/>
            <color indexed="81"/>
            <rFont val="Tahoma"/>
            <family val="2"/>
          </rPr>
          <t>6613</t>
        </r>
      </text>
    </comment>
    <comment ref="CQ5" authorId="0" shapeId="0">
      <text>
        <r>
          <rPr>
            <b/>
            <sz val="9"/>
            <color indexed="81"/>
            <rFont val="Tahoma"/>
            <family val="2"/>
          </rPr>
          <t>6614</t>
        </r>
      </text>
    </comment>
    <comment ref="CS5" authorId="0" shapeId="0">
      <text>
        <r>
          <rPr>
            <b/>
            <sz val="9"/>
            <color indexed="81"/>
            <rFont val="Tahoma"/>
            <family val="2"/>
          </rPr>
          <t>6606</t>
        </r>
      </text>
    </comment>
    <comment ref="CT5" authorId="0" shapeId="0">
      <text>
        <r>
          <rPr>
            <b/>
            <sz val="9"/>
            <color indexed="81"/>
            <rFont val="Tahoma"/>
            <family val="2"/>
          </rPr>
          <t>6607</t>
        </r>
      </text>
    </comment>
    <comment ref="CU5" authorId="0" shapeId="0">
      <text>
        <r>
          <rPr>
            <b/>
            <sz val="9"/>
            <color indexed="81"/>
            <rFont val="Tahoma"/>
            <family val="2"/>
          </rPr>
          <t>6615</t>
        </r>
      </text>
    </comment>
    <comment ref="CV5" authorId="0" shapeId="0">
      <text>
        <r>
          <rPr>
            <b/>
            <sz val="9"/>
            <color indexed="81"/>
            <rFont val="Tahoma"/>
            <family val="2"/>
          </rPr>
          <t>6608</t>
        </r>
      </text>
    </comment>
    <comment ref="CX5" authorId="0" shapeId="0">
      <text>
        <r>
          <rPr>
            <b/>
            <sz val="9"/>
            <color indexed="81"/>
            <rFont val="Tahoma"/>
            <family val="2"/>
          </rPr>
          <t>6601</t>
        </r>
      </text>
    </comment>
    <comment ref="CZ5" authorId="0" shapeId="0">
      <text>
        <r>
          <rPr>
            <b/>
            <sz val="9"/>
            <color indexed="81"/>
            <rFont val="Tahoma"/>
            <family val="2"/>
          </rPr>
          <t>7345</t>
        </r>
      </text>
    </comment>
    <comment ref="DA5" authorId="0" shapeId="0">
      <text>
        <r>
          <rPr>
            <b/>
            <sz val="9"/>
            <color indexed="81"/>
            <rFont val="Tahoma"/>
            <family val="2"/>
          </rPr>
          <t>7346</t>
        </r>
      </text>
    </comment>
    <comment ref="DB5" authorId="0" shapeId="0">
      <text>
        <r>
          <rPr>
            <b/>
            <sz val="9"/>
            <color indexed="81"/>
            <rFont val="Tahoma"/>
            <family val="2"/>
          </rPr>
          <t>7321</t>
        </r>
      </text>
    </comment>
    <comment ref="DD5" authorId="0" shapeId="0">
      <text>
        <r>
          <rPr>
            <b/>
            <sz val="9"/>
            <color indexed="81"/>
            <rFont val="Tahoma"/>
            <family val="2"/>
          </rPr>
          <t>7344</t>
        </r>
      </text>
    </comment>
    <comment ref="DE5" authorId="0" shapeId="0">
      <text>
        <r>
          <rPr>
            <b/>
            <sz val="9"/>
            <color indexed="81"/>
            <rFont val="Tahoma"/>
            <family val="2"/>
          </rPr>
          <t>7324</t>
        </r>
      </text>
    </comment>
    <comment ref="DF5" authorId="0" shapeId="0">
      <text>
        <r>
          <rPr>
            <b/>
            <sz val="9"/>
            <color indexed="81"/>
            <rFont val="Tahoma"/>
            <family val="2"/>
          </rPr>
          <t>7339</t>
        </r>
      </text>
    </comment>
    <comment ref="DG5" authorId="0" shapeId="0">
      <text>
        <r>
          <rPr>
            <b/>
            <sz val="9"/>
            <color indexed="81"/>
            <rFont val="Tahoma"/>
            <family val="2"/>
          </rPr>
          <t>7331</t>
        </r>
      </text>
    </comment>
    <comment ref="DH5" authorId="0" shapeId="0">
      <text>
        <r>
          <rPr>
            <b/>
            <sz val="9"/>
            <color indexed="81"/>
            <rFont val="Tahoma"/>
            <family val="2"/>
          </rPr>
          <t>7340</t>
        </r>
      </text>
    </comment>
    <comment ref="DI5" authorId="0" shapeId="0">
      <text>
        <r>
          <rPr>
            <b/>
            <sz val="9"/>
            <color indexed="81"/>
            <rFont val="Tahoma"/>
            <family val="2"/>
          </rPr>
          <t>7342</t>
        </r>
      </text>
    </comment>
    <comment ref="DJ5" authorId="0" shapeId="0">
      <text>
        <r>
          <rPr>
            <b/>
            <sz val="9"/>
            <color indexed="81"/>
            <rFont val="Tahoma"/>
            <family val="2"/>
          </rPr>
          <t>7334</t>
        </r>
      </text>
    </comment>
    <comment ref="DK5" authorId="0" shapeId="0">
      <text>
        <r>
          <rPr>
            <b/>
            <sz val="9"/>
            <color indexed="81"/>
            <rFont val="Tahoma"/>
            <family val="2"/>
          </rPr>
          <t>7343</t>
        </r>
      </text>
    </comment>
    <comment ref="DL5" authorId="0" shapeId="0">
      <text>
        <r>
          <rPr>
            <b/>
            <sz val="9"/>
            <color indexed="81"/>
            <rFont val="Tahoma"/>
            <family val="2"/>
          </rPr>
          <t>7332</t>
        </r>
      </text>
    </comment>
    <comment ref="DO5" authorId="0" shapeId="0">
      <text>
        <r>
          <rPr>
            <b/>
            <sz val="9"/>
            <color indexed="81"/>
            <rFont val="Tahoma"/>
            <family val="2"/>
          </rPr>
          <t>2901</t>
        </r>
      </text>
    </comment>
    <comment ref="DP5" authorId="0" shapeId="0">
      <text>
        <r>
          <rPr>
            <b/>
            <sz val="9"/>
            <color indexed="81"/>
            <rFont val="Tahoma"/>
            <family val="2"/>
          </rPr>
          <t>7323</t>
        </r>
      </text>
    </comment>
    <comment ref="DQ5" authorId="0" shapeId="0">
      <text>
        <r>
          <rPr>
            <b/>
            <sz val="9"/>
            <color indexed="81"/>
            <rFont val="Tahoma"/>
            <family val="2"/>
          </rPr>
          <t>7348</t>
        </r>
      </text>
    </comment>
    <comment ref="DS5" authorId="0" shapeId="0">
      <text>
        <r>
          <rPr>
            <b/>
            <sz val="9"/>
            <color indexed="81"/>
            <rFont val="Tahoma"/>
            <family val="2"/>
          </rPr>
          <t>7322</t>
        </r>
      </text>
    </comment>
    <comment ref="DT5" authorId="0" shapeId="0">
      <text>
        <r>
          <rPr>
            <b/>
            <sz val="9"/>
            <color indexed="81"/>
            <rFont val="Tahoma"/>
            <family val="2"/>
          </rPr>
          <t>7328</t>
        </r>
      </text>
    </comment>
    <comment ref="DX5" authorId="0" shapeId="0">
      <text>
        <r>
          <rPr>
            <b/>
            <sz val="9"/>
            <color indexed="81"/>
            <rFont val="Tahoma"/>
            <family val="2"/>
          </rPr>
          <t>3452</t>
        </r>
      </text>
    </comment>
    <comment ref="DY5" authorId="0" shapeId="0">
      <text>
        <r>
          <rPr>
            <b/>
            <sz val="9"/>
            <color indexed="81"/>
            <rFont val="Tahoma"/>
            <family val="2"/>
          </rPr>
          <t>3442</t>
        </r>
      </text>
    </comment>
    <comment ref="DZ5" authorId="0" shapeId="0">
      <text>
        <r>
          <rPr>
            <b/>
            <sz val="9"/>
            <color indexed="81"/>
            <rFont val="Tahoma"/>
            <family val="2"/>
          </rPr>
          <t>3454</t>
        </r>
      </text>
    </comment>
    <comment ref="EA5" authorId="0" shapeId="0">
      <text>
        <r>
          <rPr>
            <b/>
            <sz val="9"/>
            <color indexed="81"/>
            <rFont val="Tahoma"/>
            <family val="2"/>
          </rPr>
          <t>7320</t>
        </r>
      </text>
    </comment>
    <comment ref="EB5" authorId="0" shapeId="0">
      <text>
        <r>
          <rPr>
            <b/>
            <sz val="9"/>
            <color indexed="81"/>
            <rFont val="Tahoma"/>
            <family val="2"/>
          </rPr>
          <t>3455</t>
        </r>
      </text>
    </comment>
    <comment ref="EC5" authorId="0" shapeId="0">
      <text>
        <r>
          <rPr>
            <b/>
            <sz val="9"/>
            <color indexed="81"/>
            <rFont val="Tahoma"/>
            <family val="2"/>
          </rPr>
          <t>3453</t>
        </r>
      </text>
    </comment>
    <comment ref="EE5" authorId="0" shapeId="0">
      <text>
        <r>
          <rPr>
            <b/>
            <sz val="9"/>
            <color indexed="81"/>
            <rFont val="Tahoma"/>
            <family val="2"/>
          </rPr>
          <t>7319</t>
        </r>
      </text>
    </comment>
    <comment ref="EF5" authorId="0" shapeId="0">
      <text>
        <r>
          <rPr>
            <b/>
            <sz val="9"/>
            <color indexed="81"/>
            <rFont val="Tahoma"/>
            <family val="2"/>
          </rPr>
          <t>3423</t>
        </r>
      </text>
    </comment>
    <comment ref="EG5" authorId="0" shapeId="0">
      <text>
        <r>
          <rPr>
            <b/>
            <sz val="9"/>
            <color indexed="81"/>
            <rFont val="Tahoma"/>
            <family val="2"/>
          </rPr>
          <t>3444</t>
        </r>
      </text>
    </comment>
    <comment ref="EH5" authorId="0" shapeId="0">
      <text>
        <r>
          <rPr>
            <b/>
            <sz val="9"/>
            <color indexed="81"/>
            <rFont val="Tahoma"/>
            <family val="2"/>
          </rPr>
          <t>3445</t>
        </r>
      </text>
    </comment>
    <comment ref="EI5" authorId="0" shapeId="0">
      <text>
        <r>
          <rPr>
            <b/>
            <sz val="9"/>
            <color indexed="81"/>
            <rFont val="Tahoma"/>
            <family val="2"/>
          </rPr>
          <t>3446</t>
        </r>
      </text>
    </comment>
    <comment ref="EJ5" authorId="0" shapeId="0">
      <text>
        <r>
          <rPr>
            <b/>
            <sz val="9"/>
            <color indexed="81"/>
            <rFont val="Tahoma"/>
            <family val="2"/>
          </rPr>
          <t>3447</t>
        </r>
      </text>
    </comment>
    <comment ref="EK5" authorId="0" shapeId="0">
      <text>
        <r>
          <rPr>
            <b/>
            <sz val="9"/>
            <color indexed="81"/>
            <rFont val="Tahoma"/>
            <family val="2"/>
          </rPr>
          <t>3449</t>
        </r>
      </text>
    </comment>
    <comment ref="EL5" authorId="0" shapeId="0">
      <text>
        <r>
          <rPr>
            <b/>
            <sz val="9"/>
            <color indexed="81"/>
            <rFont val="Tahoma"/>
            <family val="2"/>
          </rPr>
          <t>3458</t>
        </r>
      </text>
    </comment>
    <comment ref="EM5" authorId="0" shapeId="0">
      <text>
        <r>
          <rPr>
            <b/>
            <sz val="9"/>
            <color indexed="81"/>
            <rFont val="Tahoma"/>
            <family val="2"/>
          </rPr>
          <t>3459</t>
        </r>
      </text>
    </comment>
    <comment ref="EN5" authorId="0" shapeId="0">
      <text>
        <r>
          <rPr>
            <b/>
            <sz val="9"/>
            <color indexed="81"/>
            <rFont val="Tahoma"/>
            <family val="2"/>
          </rPr>
          <t>3460</t>
        </r>
      </text>
    </comment>
    <comment ref="EO5" authorId="0" shapeId="0">
      <text>
        <r>
          <rPr>
            <b/>
            <sz val="9"/>
            <color indexed="81"/>
            <rFont val="Tahoma"/>
            <family val="2"/>
          </rPr>
          <t>3461</t>
        </r>
      </text>
    </comment>
    <comment ref="ET5" authorId="0" shapeId="0">
      <text>
        <r>
          <rPr>
            <b/>
            <sz val="9"/>
            <color indexed="81"/>
            <rFont val="Tahoma"/>
            <family val="2"/>
          </rPr>
          <t>9301</t>
        </r>
      </text>
    </comment>
    <comment ref="EU5" authorId="0" shapeId="0">
      <text>
        <r>
          <rPr>
            <b/>
            <sz val="9"/>
            <color indexed="81"/>
            <rFont val="Tahoma"/>
            <family val="2"/>
          </rPr>
          <t>9302</t>
        </r>
      </text>
    </comment>
    <comment ref="EV5" authorId="0" shapeId="0">
      <text>
        <r>
          <rPr>
            <b/>
            <sz val="9"/>
            <color indexed="81"/>
            <rFont val="Tahoma"/>
            <family val="2"/>
          </rPr>
          <t>3329</t>
        </r>
      </text>
    </comment>
    <comment ref="EW5" authorId="0" shapeId="0">
      <text>
        <r>
          <rPr>
            <b/>
            <sz val="9"/>
            <color indexed="81"/>
            <rFont val="Tahoma"/>
            <family val="2"/>
          </rPr>
          <t>3301</t>
        </r>
      </text>
    </comment>
    <comment ref="EX5" authorId="0" shapeId="0">
      <text>
        <r>
          <rPr>
            <b/>
            <sz val="9"/>
            <color indexed="81"/>
            <rFont val="Tahoma"/>
            <family val="2"/>
          </rPr>
          <t>3320</t>
        </r>
      </text>
    </comment>
    <comment ref="EY5" authorId="0" shapeId="0">
      <text>
        <r>
          <rPr>
            <b/>
            <sz val="9"/>
            <color indexed="81"/>
            <rFont val="Tahoma"/>
            <family val="2"/>
          </rPr>
          <t>3321</t>
        </r>
      </text>
    </comment>
    <comment ref="EZ5" authorId="0" shapeId="0">
      <text>
        <r>
          <rPr>
            <b/>
            <sz val="9"/>
            <color indexed="81"/>
            <rFont val="Tahoma"/>
            <family val="2"/>
          </rPr>
          <t>3316</t>
        </r>
      </text>
    </comment>
    <comment ref="FA5" authorId="0" shapeId="0">
      <text>
        <r>
          <rPr>
            <b/>
            <sz val="9"/>
            <color indexed="81"/>
            <rFont val="Tahoma"/>
            <family val="2"/>
          </rPr>
          <t>3322</t>
        </r>
      </text>
    </comment>
    <comment ref="FB5" authorId="0" shapeId="0">
      <text>
        <r>
          <rPr>
            <b/>
            <sz val="9"/>
            <color indexed="81"/>
            <rFont val="Tahoma"/>
            <family val="2"/>
          </rPr>
          <t>3313</t>
        </r>
      </text>
    </comment>
    <comment ref="FC5" authorId="0" shapeId="0">
      <text>
        <r>
          <rPr>
            <b/>
            <sz val="9"/>
            <color indexed="81"/>
            <rFont val="Tahoma"/>
            <family val="2"/>
          </rPr>
          <t>3314</t>
        </r>
      </text>
    </comment>
    <comment ref="FD5" authorId="0" shapeId="0">
      <text>
        <r>
          <rPr>
            <b/>
            <sz val="9"/>
            <color indexed="81"/>
            <rFont val="Tahoma"/>
            <family val="2"/>
          </rPr>
          <t>3315</t>
        </r>
      </text>
    </comment>
    <comment ref="FE5" authorId="0" shapeId="0">
      <text>
        <r>
          <rPr>
            <b/>
            <sz val="9"/>
            <color indexed="81"/>
            <rFont val="Tahoma"/>
            <family val="2"/>
          </rPr>
          <t>3324</t>
        </r>
      </text>
    </comment>
    <comment ref="FF5" authorId="0" shapeId="0">
      <text>
        <r>
          <rPr>
            <b/>
            <sz val="9"/>
            <color indexed="81"/>
            <rFont val="Tahoma"/>
            <family val="2"/>
          </rPr>
          <t>3317</t>
        </r>
      </text>
    </comment>
    <comment ref="FG5" authorId="0" shapeId="0">
      <text>
        <r>
          <rPr>
            <b/>
            <sz val="9"/>
            <color indexed="81"/>
            <rFont val="Tahoma"/>
            <family val="2"/>
          </rPr>
          <t>3328</t>
        </r>
      </text>
    </comment>
    <comment ref="FH5" authorId="0" shapeId="0">
      <text>
        <r>
          <rPr>
            <b/>
            <sz val="9"/>
            <color indexed="81"/>
            <rFont val="Tahoma"/>
            <family val="2"/>
          </rPr>
          <t>3326</t>
        </r>
      </text>
    </comment>
    <comment ref="FI5" authorId="0" shapeId="0">
      <text>
        <r>
          <rPr>
            <b/>
            <sz val="9"/>
            <color indexed="81"/>
            <rFont val="Tahoma"/>
            <family val="2"/>
          </rPr>
          <t>3325</t>
        </r>
      </text>
    </comment>
    <comment ref="FL5" authorId="0" shapeId="0">
      <text>
        <r>
          <rPr>
            <b/>
            <sz val="9"/>
            <color indexed="81"/>
            <rFont val="Tahoma"/>
            <family val="2"/>
          </rPr>
          <t>3450</t>
        </r>
      </text>
    </comment>
    <comment ref="FM5" authorId="0" shapeId="0">
      <text>
        <r>
          <rPr>
            <b/>
            <sz val="9"/>
            <color indexed="81"/>
            <rFont val="Tahoma"/>
            <family val="2"/>
          </rPr>
          <t>3440</t>
        </r>
      </text>
    </comment>
    <comment ref="FN5" authorId="0" shapeId="0">
      <text>
        <r>
          <rPr>
            <b/>
            <sz val="9"/>
            <color indexed="81"/>
            <rFont val="Tahoma"/>
            <family val="2"/>
          </rPr>
          <t>3451</t>
        </r>
      </text>
    </comment>
    <comment ref="FO5" authorId="0" shapeId="0">
      <text>
        <r>
          <rPr>
            <b/>
            <sz val="9"/>
            <color indexed="81"/>
            <rFont val="Tahoma"/>
            <family val="2"/>
          </rPr>
          <t>3438</t>
        </r>
      </text>
    </comment>
    <comment ref="FP5" authorId="0" shapeId="0">
      <text>
        <r>
          <rPr>
            <b/>
            <sz val="9"/>
            <color indexed="81"/>
            <rFont val="Tahoma"/>
            <family val="2"/>
          </rPr>
          <t>3464</t>
        </r>
      </text>
    </comment>
    <comment ref="FQ5" authorId="0" shapeId="0">
      <text>
        <r>
          <rPr>
            <b/>
            <sz val="9"/>
            <color indexed="81"/>
            <rFont val="Tahoma"/>
            <family val="2"/>
          </rPr>
          <t>3465</t>
        </r>
      </text>
    </comment>
    <comment ref="FR5" authorId="0" shapeId="0">
      <text>
        <r>
          <rPr>
            <b/>
            <sz val="9"/>
            <color indexed="81"/>
            <rFont val="Tahoma"/>
            <family val="2"/>
          </rPr>
          <t>3466</t>
        </r>
      </text>
    </comment>
    <comment ref="FT5" authorId="0" shapeId="0">
      <text>
        <r>
          <rPr>
            <b/>
            <sz val="9"/>
            <color indexed="81"/>
            <rFont val="Tahoma"/>
            <family val="2"/>
          </rPr>
          <t>3473</t>
        </r>
      </text>
    </comment>
    <comment ref="FU5" authorId="0" shapeId="0">
      <text>
        <r>
          <rPr>
            <b/>
            <sz val="9"/>
            <color indexed="81"/>
            <rFont val="Tahoma"/>
            <family val="2"/>
          </rPr>
          <t>3471</t>
        </r>
      </text>
    </comment>
    <comment ref="FX5" authorId="0" shapeId="0">
      <text>
        <r>
          <rPr>
            <b/>
            <sz val="9"/>
            <color indexed="81"/>
            <rFont val="Tahoma"/>
            <family val="2"/>
          </rPr>
          <t>2232</t>
        </r>
      </text>
    </comment>
    <comment ref="FY5" authorId="0" shapeId="0">
      <text>
        <r>
          <rPr>
            <b/>
            <sz val="9"/>
            <color indexed="81"/>
            <rFont val="Tahoma"/>
            <family val="2"/>
          </rPr>
          <t>2210</t>
        </r>
      </text>
    </comment>
    <comment ref="FZ5" authorId="0" shapeId="0">
      <text>
        <r>
          <rPr>
            <b/>
            <sz val="9"/>
            <color indexed="81"/>
            <rFont val="Tahoma"/>
            <family val="2"/>
          </rPr>
          <t>2233</t>
        </r>
      </text>
    </comment>
    <comment ref="GA5" authorId="0" shapeId="0">
      <text>
        <r>
          <rPr>
            <b/>
            <sz val="9"/>
            <color indexed="81"/>
            <rFont val="Tahoma"/>
            <family val="2"/>
          </rPr>
          <t>2234</t>
        </r>
      </text>
    </comment>
    <comment ref="GC5" authorId="0" shapeId="0">
      <text>
        <r>
          <rPr>
            <b/>
            <sz val="9"/>
            <color indexed="81"/>
            <rFont val="Tahoma"/>
            <family val="2"/>
          </rPr>
          <t>2235</t>
        </r>
      </text>
    </comment>
    <comment ref="GD5" authorId="0" shapeId="0">
      <text>
        <r>
          <rPr>
            <b/>
            <sz val="9"/>
            <color indexed="81"/>
            <rFont val="Tahoma"/>
            <family val="2"/>
          </rPr>
          <t>2236</t>
        </r>
      </text>
    </comment>
  </commentList>
</comments>
</file>

<file path=xl/sharedStrings.xml><?xml version="1.0" encoding="utf-8"?>
<sst xmlns="http://schemas.openxmlformats.org/spreadsheetml/2006/main" count="388" uniqueCount="312">
  <si>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</si>
  <si>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</si>
  <si>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</si>
  <si>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</si>
  <si>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</si>
  <si>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</si>
  <si>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</si>
  <si>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</si>
  <si>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</si>
  <si>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</si>
  <si>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</si>
  <si>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</si>
  <si>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</si>
  <si>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</si>
  <si>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</si>
  <si>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</si>
  <si>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 xml:space="preserve">จำนวนบัณฑิตระดับปริญญาตรีที่ตอบแบบสอบถาม 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</si>
  <si>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</si>
  <si>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</si>
  <si>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</si>
  <si>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
(คาดการจากผู้สำเร็จ 70 %)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</si>
  <si>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</si>
  <si>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</si>
  <si>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</si>
  <si>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</si>
  <si>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</si>
  <si>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</si>
  <si>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 xml:space="preserve">เจ้าภาพดึงข้อมูลจากในระบบ ณ วันที่ 20 เมษายน 2565 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</si>
  <si>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</si>
  <si>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</si>
  <si>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</si>
  <si>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</si>
  <si>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</si>
  <si>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</si>
  <si>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</si>
  <si>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</si>
  <si>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</si>
  <si>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</si>
  <si>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</si>
  <si>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</si>
  <si>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-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</si>
  <si>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</si>
  <si>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</si>
  <si>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</si>
  <si>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</si>
  <si>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</si>
  <si>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</si>
  <si>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</si>
  <si>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</si>
  <si>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</si>
  <si>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</si>
  <si>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</si>
  <si>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ไม่พบหลักฐานในการดำเนินการ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</si>
  <si>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</si>
  <si>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</si>
  <si>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</si>
  <si>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</si>
  <si>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</si>
  <si>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</si>
  <si>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</si>
  <si>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</si>
  <si>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</si>
  <si>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</si>
  <si>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</si>
  <si>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</si>
  <si>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</si>
  <si>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</si>
  <si>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</si>
  <si>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</si>
  <si>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</si>
  <si>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</si>
  <si>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จำนวนบัณฑิตระดับปริญญาตรีที่ตอบแบบสอบถาม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</si>
  <si>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</si>
  <si>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</si>
  <si>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</si>
  <si>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</si>
  <si>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</si>
  <si>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</si>
  <si>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</si>
  <si>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</si>
  <si>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</si>
  <si>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</si>
  <si>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</si>
  <si>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</si>
  <si>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</si>
  <si>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</si>
  <si>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</si>
  <si>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</si>
  <si>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</si>
  <si>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</si>
  <si>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</si>
  <si>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</si>
  <si>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</si>
  <si>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</si>
  <si>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</si>
  <si>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</si>
  <si>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</si>
  <si>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</si>
  <si>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</si>
  <si>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</si>
  <si>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</si>
  <si>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</si>
  <si>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</si>
  <si>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</si>
  <si>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</si>
  <si>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</si>
  <si>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r>
      <t>ระดับปริญญาตรี  วันที่สำเร็จการศึกษา ตั้งแต่ 17 กรกฎาคม พ.ศ. 2563 ถึง 30 มิถุนายน พ.ศ. 2564 ภาคเรียนที่ (</t>
    </r>
    <r>
      <rPr>
        <b/>
        <u/>
        <sz val="16"/>
        <rFont val="TH Sarabun New"/>
        <family val="2"/>
      </rPr>
      <t>3/62 รอบ 4-6/2563</t>
    </r>
    <r>
      <rPr>
        <b/>
        <sz val="16"/>
        <rFont val="TH Sarabun New"/>
        <family val="2"/>
      </rPr>
      <t>), (</t>
    </r>
    <r>
      <rPr>
        <b/>
        <u/>
        <sz val="16"/>
        <rFont val="TH Sarabun New"/>
        <family val="2"/>
      </rPr>
      <t>1/63 รอบ 7-12/2563</t>
    </r>
    <r>
      <rPr>
        <b/>
        <sz val="16"/>
        <rFont val="TH Sarabun New"/>
        <family val="2"/>
      </rPr>
      <t>), (</t>
    </r>
    <r>
      <rPr>
        <b/>
        <u/>
        <sz val="16"/>
        <rFont val="TH Sarabun New"/>
        <family val="2"/>
      </rPr>
      <t>2/63 รอบ13-21/2563</t>
    </r>
    <r>
      <rPr>
        <b/>
        <sz val="16"/>
        <rFont val="TH Sarabun New"/>
        <family val="2"/>
      </rPr>
      <t>)</t>
    </r>
  </si>
  <si>
    <t>การศึกษา (การศึกษาปฐมวัย)</t>
  </si>
  <si>
    <t>การศึกษาปฐมวัย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</si>
  <si>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การศึกษาปฐมวัย</t>
    </r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</si>
  <si>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</si>
  <si>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</si>
  <si>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</si>
  <si>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</si>
  <si>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</si>
  <si>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</si>
  <si>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</si>
  <si>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</si>
  <si>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</si>
  <si>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</si>
  <si>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</si>
  <si>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</si>
  <si>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คหกรรมศาสตร์</t>
    </r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</si>
  <si>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</si>
  <si>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</si>
  <si>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</si>
  <si>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</si>
  <si>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</si>
  <si>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</si>
  <si>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</si>
  <si>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</si>
  <si>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</si>
  <si>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</si>
  <si>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</si>
  <si>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</si>
  <si>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</si>
  <si>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</si>
  <si>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</si>
  <si>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</si>
  <si>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</si>
  <si>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</si>
  <si>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</si>
  <si>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</si>
  <si>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</si>
  <si>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</si>
  <si>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การบัญชี</t>
    </r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</si>
  <si>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</si>
  <si>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</si>
  <si>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</si>
  <si>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</si>
  <si>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</si>
  <si>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</si>
  <si>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</si>
  <si>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</si>
  <si>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</si>
  <si>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บริหารธุรกิจ</t>
    </r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</si>
  <si>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</si>
  <si>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</si>
  <si>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</si>
  <si>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</si>
  <si>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</si>
  <si>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</si>
  <si>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</si>
  <si>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</si>
  <si>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</si>
  <si>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</si>
  <si>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</si>
  <si>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</si>
  <si>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</si>
  <si>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</si>
  <si>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</si>
  <si>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</si>
  <si>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</si>
  <si>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</si>
  <si>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</si>
  <si>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</si>
  <si>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</si>
  <si>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</si>
  <si>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เทคโนโลยีไฟฟ้า</t>
    </r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</si>
  <si>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</si>
  <si>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</si>
  <si>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</si>
  <si>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</si>
  <si>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</si>
  <si>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</si>
  <si>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</si>
  <si>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</si>
  <si>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</si>
  <si>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</si>
  <si>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</si>
  <si>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ศิลปะการแสดง</t>
    </r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</si>
  <si>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</si>
  <si>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</si>
  <si>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</si>
  <si>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</si>
  <si>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การออกแบบผลิตภัณฑ์สร้างสรรค์</t>
    </r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</si>
  <si>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</si>
  <si>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</si>
  <si>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</si>
  <si>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</si>
  <si>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การจัดการโลจิสติกส์</t>
    </r>
  </si>
  <si>
    <t>การจัดการโลจิสติกส์ (หลักสูตรนานาชาติ)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</si>
  <si>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</si>
  <si>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</si>
  <si>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</si>
  <si>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</si>
  <si>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</si>
  <si>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</si>
  <si>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</si>
  <si>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</si>
  <si>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การจัดการซัพพลายเชนธุรกิจ</t>
    </r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</si>
  <si>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</si>
  <si>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</si>
  <si>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</si>
  <si>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การจัดการคุณภาพ</t>
    </r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</si>
  <si>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</si>
  <si>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</si>
  <si>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</si>
  <si>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</si>
  <si>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</si>
  <si>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</si>
  <si>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</si>
  <si>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การโรงแรม(ธุรกิจภัตตาคาร)</t>
  </si>
  <si>
    <t>ธุรกิจภัตตาคาร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</si>
  <si>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การโรงแรม</t>
    </r>
  </si>
  <si>
    <t>บริหารธุรกิจระหว่างประเทศ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</si>
  <si>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</si>
  <si>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</si>
  <si>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</si>
  <si>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</si>
  <si>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</si>
  <si>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</si>
  <si>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</si>
  <si>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การจัดการอุตสาหกรรมท่องเที่ยวและบริการ</t>
    </r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</si>
  <si>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</si>
  <si>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</si>
  <si>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</si>
  <si>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</si>
  <si>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</si>
  <si>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</si>
  <si>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</si>
  <si>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</si>
  <si>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</si>
  <si>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</si>
  <si>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</si>
  <si>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</si>
  <si>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</si>
  <si>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</si>
  <si>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</si>
  <si>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</si>
  <si>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</si>
  <si>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</si>
  <si>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</si>
  <si>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</si>
  <si>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</si>
  <si>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</si>
  <si>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</si>
  <si>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</si>
  <si>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</si>
  <si>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r>
      <rPr>
        <u/>
        <sz val="16"/>
        <rFont val="TH Sarabun New"/>
        <family val="2"/>
      </rPr>
      <t xml:space="preserve">รวม </t>
    </r>
    <r>
      <rPr>
        <sz val="16"/>
        <rFont val="TH Sarabun New"/>
        <family val="2"/>
      </rPr>
      <t>รัฐประศาสนศาสตร์</t>
    </r>
  </si>
  <si>
    <t>รัฐศาสตร์ (การเมืองการปกครอง)</t>
  </si>
  <si>
    <r>
      <rPr>
        <u/>
        <sz val="16"/>
        <rFont val="TH Sarabun New"/>
        <family val="2"/>
      </rPr>
      <t>รวม</t>
    </r>
    <r>
      <rPr>
        <sz val="16"/>
        <rFont val="TH Sarabun New"/>
        <family val="2"/>
      </rPr>
      <t xml:space="preserve"> แขนงการเมืองการปกครอง</t>
    </r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</si>
  <si>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</si>
  <si>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</si>
  <si>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</si>
  <si>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</si>
  <si>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color rgb="FFFF0000"/>
        <rFont val="TH Sarabun New"/>
        <family val="2"/>
      </rPr>
      <t>รวม</t>
    </r>
    <r>
      <rPr>
        <sz val="16"/>
        <color rgb="FFFF0000"/>
        <rFont val="TH Sarabun New"/>
        <family val="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</si>
  <si>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</si>
  <si>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</si>
  <si>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</si>
  <si>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</si>
  <si>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</si>
  <si>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</si>
  <si>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</si>
  <si>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จำนวนผู้บัณฑิตที่ได้งานทำภายในระยะเวลา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</si>
  <si>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</si>
  <si>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</si>
  <si>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</si>
  <si>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</si>
  <si>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</si>
  <si>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</si>
  <si>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</si>
  <si>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</si>
  <si>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</si>
  <si>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</si>
  <si>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</si>
  <si>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</si>
  <si>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</si>
  <si>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</si>
  <si>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</si>
  <si>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</si>
  <si>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</si>
  <si>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</si>
  <si>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</si>
  <si>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</si>
  <si>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</si>
  <si>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</si>
  <si>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</si>
  <si>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</si>
  <si>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</si>
  <si>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</si>
  <si>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</si>
  <si>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</si>
  <si>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</si>
  <si>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</si>
  <si>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</si>
  <si>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</si>
  <si>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</si>
  <si>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</si>
  <si>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</si>
  <si>
    <t xml:space="preserve"> ดึงข้อมูล เมื่อ 20/เมษายน/2565</t>
  </si>
  <si>
    <t>รายงานเดือน เมษายน 2565 รอบ 7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</si>
</sst>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7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16"/>
      <name val="TH Sarabun New"/>
      <family val="2"/>
    </font>
    <font>
      <u val="double"/>
      <sz val="16"/>
      <name val="TH Sarabun New"/>
      <family val="2"/>
    </font>
    <font>
      <b/>
      <sz val="16"/>
      <name val="Tahoma"/>
      <family val="2"/>
      <scheme val="minor"/>
    </font>
    <font>
      <b/>
      <u/>
      <sz val="16"/>
      <name val="TH Sarabun New"/>
      <family val="2"/>
    </font>
    <font>
      <sz val="16"/>
      <name val="TH Sarabun New"/>
      <family val="2"/>
    </font>
    <font>
      <u/>
      <sz val="16"/>
      <name val="TH Sarabun New"/>
      <family val="2"/>
    </font>
    <font>
      <sz val="16"/>
      <color rgb="FFFF0000"/>
      <name val="TH Sarabun New"/>
      <family val="2"/>
    </font>
    <font>
      <u/>
      <sz val="16"/>
      <color rgb="FFFF0000"/>
      <name val="TH Sarabun New"/>
      <family val="2"/>
    </font>
    <font>
      <sz val="15"/>
      <name val="TH Sarabun New"/>
      <family val="2"/>
    </font>
    <font>
      <u/>
      <sz val="15"/>
      <name val="TH Sarabun New"/>
      <family val="2"/>
    </font>
    <font>
      <sz val="13"/>
      <name val="Tahoma"/>
      <family val="2"/>
      <scheme val="minor"/>
    </font>
    <font>
      <sz val="15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7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rgb="FFC5B85B"/>
        <bgColor theme="0"/>
      </patternFill>
    </fill>
    <fill>
      <patternFill patternType="solid">
        <fgColor rgb="FFFF00FF"/>
        <bgColor theme="0"/>
      </patternFill>
    </fill>
    <fill>
      <patternFill patternType="solid">
        <fgColor rgb="FF76DF41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rgb="FF00B050"/>
        <bgColor theme="0"/>
      </patternFill>
    </fill>
    <fill>
      <patternFill patternType="solid">
        <fgColor rgb="FFFF66FF"/>
        <bgColor theme="0"/>
      </patternFill>
    </fill>
    <fill>
      <patternFill patternType="solid">
        <fgColor rgb="FF00FFCC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FF"/>
      </patternFill>
    </fill>
    <fill>
      <patternFill patternType="solid">
        <fgColor rgb="FFB0CADD"/>
      </patternFill>
    </fill>
    <fill>
      <patternFill patternType="solid">
        <fgColor rgb="FFFFFF00"/>
      </patternFill>
    </fill>
    <fill>
      <patternFill patternType="solid">
        <fgColor rgb="FFDEDE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theme="0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top"/>
    </xf>
    <xf numFmtId="0" fontId="5" fillId="11" borderId="0" xfId="0" applyFont="1" applyFill="1" applyBorder="1" applyAlignment="1"/>
    <xf numFmtId="0" fontId="8" fillId="12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8" fillId="1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5" xfId="0" applyFont="1" applyBorder="1"/>
    <xf numFmtId="0" fontId="4" fillId="6" borderId="16" xfId="0" applyFont="1" applyFill="1" applyBorder="1" applyAlignment="1">
      <alignment horizontal="center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1" fontId="9" fillId="6" borderId="16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1" fontId="4" fillId="6" borderId="4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5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3" fillId="0" borderId="20" xfId="0" applyFont="1" applyBorder="1"/>
    <xf numFmtId="0" fontId="4" fillId="6" borderId="21" xfId="0" applyFont="1" applyFill="1" applyBorder="1" applyAlignment="1">
      <alignment horizontal="center" vertical="top" wrapText="1"/>
    </xf>
    <xf numFmtId="187" fontId="9" fillId="6" borderId="22" xfId="0" applyNumberFormat="1" applyFont="1" applyFill="1" applyBorder="1" applyAlignment="1">
      <alignment horizontal="center" vertical="top" wrapText="1"/>
    </xf>
    <xf numFmtId="1" fontId="9" fillId="6" borderId="21" xfId="0" applyNumberFormat="1" applyFont="1" applyFill="1" applyBorder="1" applyAlignment="1">
      <alignment horizontal="center" vertical="top" wrapText="1"/>
    </xf>
    <xf numFmtId="1" fontId="4" fillId="6" borderId="18" xfId="0" applyNumberFormat="1" applyFont="1" applyFill="1" applyBorder="1" applyAlignment="1">
      <alignment horizontal="center" vertical="top" wrapText="1"/>
    </xf>
    <xf numFmtId="1" fontId="4" fillId="6" borderId="19" xfId="0" applyNumberFormat="1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188" fontId="4" fillId="6" borderId="18" xfId="0" applyNumberFormat="1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left" vertical="top"/>
    </xf>
    <xf numFmtId="2" fontId="4" fillId="6" borderId="7" xfId="0" applyNumberFormat="1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3" fillId="4" borderId="19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187" fontId="13" fillId="4" borderId="18" xfId="0" applyNumberFormat="1" applyFont="1" applyFill="1" applyBorder="1" applyAlignment="1">
      <alignment horizontal="center" vertical="top" wrapText="1"/>
    </xf>
    <xf numFmtId="1" fontId="13" fillId="4" borderId="18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2" fontId="13" fillId="10" borderId="18" xfId="0" applyNumberFormat="1" applyFont="1" applyFill="1" applyBorder="1" applyAlignment="1">
      <alignment horizontal="center" vertical="top" wrapText="1"/>
    </xf>
    <xf numFmtId="188" fontId="13" fillId="4" borderId="18" xfId="0" applyNumberFormat="1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" fillId="15" borderId="2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top" wrapText="1"/>
    </xf>
    <xf numFmtId="0" fontId="15" fillId="15" borderId="18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center" vertical="top"/>
    </xf>
    <xf numFmtId="188" fontId="4" fillId="6" borderId="18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6" borderId="2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4" xfId="0" applyFont="1" applyBorder="1"/>
    <xf numFmtId="0" fontId="8" fillId="16" borderId="18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/>
    <xf numFmtId="0" fontId="5" fillId="0" borderId="0" xfId="0" applyFont="1" applyFill="1" applyBorder="1" applyAlignment="1"/>
    <xf numFmtId="0" fontId="4" fillId="19" borderId="18" xfId="0" applyFont="1" applyFill="1" applyBorder="1" applyAlignment="1">
      <alignment horizontal="center" vertical="top" wrapText="1"/>
    </xf>
    <xf numFmtId="2" fontId="4" fillId="6" borderId="18" xfId="0" applyNumberFormat="1" applyFont="1" applyFill="1" applyBorder="1" applyAlignment="1">
      <alignment horizontal="center" vertical="top" wrapText="1"/>
    </xf>
    <xf numFmtId="0" fontId="4" fillId="20" borderId="18" xfId="0" applyFont="1" applyFill="1" applyBorder="1" applyAlignment="1">
      <alignment horizontal="center" vertical="top" wrapText="1"/>
    </xf>
    <xf numFmtId="0" fontId="4" fillId="21" borderId="18" xfId="0" applyFont="1" applyFill="1" applyBorder="1" applyAlignment="1">
      <alignment horizontal="center" vertical="top" wrapText="1"/>
    </xf>
    <xf numFmtId="0" fontId="4" fillId="22" borderId="18" xfId="0" applyFont="1" applyFill="1" applyBorder="1" applyAlignment="1">
      <alignment horizontal="center" vertical="top" wrapText="1"/>
    </xf>
    <xf numFmtId="0" fontId="4" fillId="23" borderId="18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4" fillId="26" borderId="18" xfId="0" applyFont="1" applyFill="1" applyBorder="1" applyAlignment="1">
      <alignment horizontal="center" vertical="top" wrapText="1"/>
    </xf>
    <xf numFmtId="0" fontId="4" fillId="27" borderId="18" xfId="0" applyFont="1" applyFill="1" applyBorder="1" applyAlignment="1">
      <alignment horizontal="center" vertical="top" wrapText="1"/>
    </xf>
    <xf numFmtId="0" fontId="4" fillId="28" borderId="18" xfId="0" applyFont="1" applyFill="1" applyBorder="1" applyAlignment="1">
      <alignment horizontal="center" vertical="top" wrapText="1"/>
    </xf>
    <xf numFmtId="0" fontId="4" fillId="29" borderId="18" xfId="0" applyFont="1" applyFill="1" applyBorder="1" applyAlignment="1">
      <alignment horizontal="center" vertical="top" wrapText="1"/>
    </xf>
    <xf numFmtId="0" fontId="4" fillId="30" borderId="18" xfId="0" applyFont="1" applyFill="1" applyBorder="1" applyAlignment="1">
      <alignment horizontal="center" vertical="top" wrapText="1"/>
    </xf>
    <xf numFmtId="0" fontId="4" fillId="31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3" fillId="16" borderId="19" xfId="0" applyFont="1" applyFill="1" applyBorder="1" applyAlignment="1">
      <alignment horizontal="center" vertical="top" wrapText="1"/>
    </xf>
    <xf numFmtId="0" fontId="13" fillId="16" borderId="23" xfId="0" applyFont="1" applyFill="1" applyBorder="1" applyAlignment="1">
      <alignment horizontal="center" vertical="top" wrapText="1"/>
    </xf>
    <xf numFmtId="0" fontId="13" fillId="16" borderId="20" xfId="0" applyFont="1" applyFill="1" applyBorder="1" applyAlignment="1">
      <alignment horizontal="center" vertical="top" wrapText="1"/>
    </xf>
    <xf numFmtId="0" fontId="13" fillId="16" borderId="18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2" fontId="13" fillId="34" borderId="18" xfId="0" applyNumberFormat="1" applyFont="1" applyFill="1" applyBorder="1" applyAlignment="1">
      <alignment horizontal="center" vertical="top" wrapText="1"/>
    </xf>
    <xf numFmtId="0" fontId="17" fillId="35" borderId="0" xfId="0" applyFont="1" applyFill="1" applyAlignment="1"/>
    <xf numFmtId="0" fontId="18" fillId="29" borderId="0" xfId="0" applyFont="1" applyFill="1" applyBorder="1" applyAlignment="1">
      <alignment horizontal="left" vertical="top"/>
    </xf>
    <xf numFmtId="0" fontId="7" fillId="35" borderId="0" xfId="0" applyFont="1" applyFill="1" applyAlignment="1"/>
    <xf numFmtId="0" fontId="4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left" vertical="top"/>
    </xf>
    <xf numFmtId="0" fontId="1" fillId="3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0" fillId="4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center" vertical="center"/>
    </xf>
    <xf numFmtId="0" fontId="21" fillId="5" borderId="2" xfId="1" applyFont="1" applyFill="1" applyBorder="1"/>
    <xf numFmtId="0" fontId="21" fillId="5" borderId="3" xfId="1" applyFont="1" applyFill="1" applyBorder="1"/>
    <xf numFmtId="0" fontId="13" fillId="6" borderId="0" xfId="1" applyFont="1" applyFill="1" applyBorder="1" applyAlignment="1">
      <alignment horizontal="left" vertical="top"/>
    </xf>
    <xf numFmtId="0" fontId="4" fillId="6" borderId="0" xfId="1" applyFont="1" applyFill="1" applyBorder="1" applyAlignment="1">
      <alignment horizontal="left" vertical="top"/>
    </xf>
    <xf numFmtId="0" fontId="4" fillId="0" borderId="0" xfId="1" applyFont="1" applyAlignment="1"/>
    <xf numFmtId="0" fontId="5" fillId="0" borderId="0" xfId="1" applyFont="1" applyAlignment="1"/>
    <xf numFmtId="0" fontId="4" fillId="6" borderId="25" xfId="1" applyFont="1" applyFill="1" applyBorder="1" applyAlignment="1">
      <alignment horizontal="left" vertical="top"/>
    </xf>
    <xf numFmtId="0" fontId="1" fillId="7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5" xfId="1" applyFont="1" applyFill="1" applyBorder="1" applyAlignment="1">
      <alignment horizontal="right" vertical="center"/>
    </xf>
    <xf numFmtId="0" fontId="20" fillId="4" borderId="5" xfId="1" applyFont="1" applyFill="1" applyBorder="1" applyAlignment="1">
      <alignment horizontal="left" vertical="top"/>
    </xf>
    <xf numFmtId="0" fontId="1" fillId="4" borderId="5" xfId="2" applyFont="1" applyFill="1" applyBorder="1" applyAlignment="1">
      <alignment vertical="top"/>
    </xf>
    <xf numFmtId="0" fontId="1" fillId="8" borderId="26" xfId="2" applyFont="1" applyFill="1" applyBorder="1" applyAlignment="1">
      <alignment horizontal="center" vertical="top"/>
    </xf>
    <xf numFmtId="0" fontId="1" fillId="8" borderId="27" xfId="2" applyFont="1" applyFill="1" applyBorder="1" applyAlignment="1">
      <alignment horizontal="center" vertical="top"/>
    </xf>
    <xf numFmtId="0" fontId="4" fillId="6" borderId="0" xfId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horizontal="left" vertical="top"/>
    </xf>
    <xf numFmtId="0" fontId="4" fillId="6" borderId="2" xfId="1" applyFont="1" applyFill="1" applyBorder="1" applyAlignment="1">
      <alignment horizontal="left" vertical="top"/>
    </xf>
    <xf numFmtId="0" fontId="22" fillId="0" borderId="2" xfId="1" applyFont="1" applyBorder="1"/>
    <xf numFmtId="0" fontId="23" fillId="36" borderId="21" xfId="2" applyNumberFormat="1" applyFont="1" applyFill="1" applyBorder="1" applyAlignment="1" applyProtection="1">
      <alignment horizontal="center" vertical="center" wrapText="1"/>
    </xf>
    <xf numFmtId="0" fontId="23" fillId="36" borderId="18" xfId="2" applyNumberFormat="1" applyFont="1" applyFill="1" applyBorder="1" applyAlignment="1" applyProtection="1">
      <alignment horizontal="center" vertical="center" wrapText="1"/>
    </xf>
    <xf numFmtId="0" fontId="23" fillId="37" borderId="21" xfId="2" applyNumberFormat="1" applyFont="1" applyFill="1" applyBorder="1" applyAlignment="1" applyProtection="1">
      <alignment horizontal="center" vertical="center" wrapText="1"/>
    </xf>
    <xf numFmtId="0" fontId="23" fillId="38" borderId="19" xfId="2" applyNumberFormat="1" applyFont="1" applyFill="1" applyBorder="1" applyAlignment="1" applyProtection="1">
      <alignment vertical="center"/>
    </xf>
    <xf numFmtId="0" fontId="23" fillId="38" borderId="23" xfId="2" applyNumberFormat="1" applyFont="1" applyFill="1" applyBorder="1" applyAlignment="1" applyProtection="1">
      <alignment vertical="center"/>
    </xf>
    <xf numFmtId="0" fontId="23" fillId="38" borderId="20" xfId="2" applyNumberFormat="1" applyFont="1" applyFill="1" applyBorder="1" applyAlignment="1" applyProtection="1">
      <alignment vertical="center"/>
    </xf>
    <xf numFmtId="1" fontId="24" fillId="39" borderId="21" xfId="2" applyNumberFormat="1" applyFont="1" applyFill="1" applyBorder="1" applyAlignment="1" applyProtection="1">
      <alignment horizontal="center" vertical="center" wrapText="1"/>
    </xf>
    <xf numFmtId="0" fontId="25" fillId="38" borderId="23" xfId="2" applyNumberFormat="1" applyFont="1" applyFill="1" applyBorder="1" applyAlignment="1" applyProtection="1">
      <alignment wrapText="1"/>
      <protection locked="0"/>
    </xf>
    <xf numFmtId="0" fontId="25" fillId="38" borderId="20" xfId="2" applyNumberFormat="1" applyFont="1" applyFill="1" applyBorder="1" applyAlignment="1" applyProtection="1">
      <alignment wrapText="1"/>
      <protection locked="0"/>
    </xf>
    <xf numFmtId="0" fontId="24" fillId="39" borderId="21" xfId="2" applyNumberFormat="1" applyFont="1" applyFill="1" applyBorder="1" applyAlignment="1" applyProtection="1">
      <alignment horizontal="center" vertical="center" wrapText="1"/>
    </xf>
    <xf numFmtId="0" fontId="25" fillId="38" borderId="23" xfId="2" applyNumberFormat="1" applyFont="1" applyFill="1" applyBorder="1" applyAlignment="1" applyProtection="1">
      <alignment vertical="center" wrapText="1"/>
      <protection locked="0"/>
    </xf>
    <xf numFmtId="0" fontId="25" fillId="38" borderId="20" xfId="2" applyNumberFormat="1" applyFont="1" applyFill="1" applyBorder="1" applyAlignment="1" applyProtection="1">
      <alignment vertical="center" wrapText="1"/>
      <protection locked="0"/>
    </xf>
    <xf numFmtId="0" fontId="23" fillId="38" borderId="19" xfId="2" applyNumberFormat="1" applyFont="1" applyFill="1" applyBorder="1" applyAlignment="1" applyProtection="1">
      <alignment horizontal="left" vertical="center"/>
    </xf>
    <xf numFmtId="0" fontId="23" fillId="38" borderId="23" xfId="2" applyNumberFormat="1" applyFont="1" applyFill="1" applyBorder="1" applyAlignment="1" applyProtection="1">
      <alignment horizontal="left" vertical="center"/>
    </xf>
    <xf numFmtId="0" fontId="24" fillId="39" borderId="18" xfId="2" applyNumberFormat="1" applyFont="1" applyFill="1" applyBorder="1" applyAlignment="1" applyProtection="1">
      <alignment horizontal="center" vertical="center" wrapText="1"/>
    </xf>
    <xf numFmtId="0" fontId="23" fillId="38" borderId="28" xfId="2" applyNumberFormat="1" applyFont="1" applyFill="1" applyBorder="1" applyAlignment="1" applyProtection="1">
      <alignment vertical="center"/>
    </xf>
    <xf numFmtId="0" fontId="24" fillId="39" borderId="3" xfId="2" applyNumberFormat="1" applyFont="1" applyFill="1" applyBorder="1" applyAlignment="1" applyProtection="1">
      <alignment horizontal="center" vertical="center" wrapText="1"/>
    </xf>
    <xf numFmtId="0" fontId="23" fillId="38" borderId="18" xfId="2" applyNumberFormat="1" applyFont="1" applyFill="1" applyBorder="1" applyAlignment="1" applyProtection="1">
      <alignment horizontal="left" vertical="center" wrapText="1"/>
    </xf>
    <xf numFmtId="0" fontId="25" fillId="17" borderId="29" xfId="2" applyFont="1" applyFill="1" applyBorder="1"/>
    <xf numFmtId="0" fontId="23" fillId="38" borderId="23" xfId="2" applyNumberFormat="1" applyFont="1" applyFill="1" applyBorder="1" applyAlignment="1" applyProtection="1">
      <alignment wrapText="1"/>
      <protection locked="0"/>
    </xf>
    <xf numFmtId="0" fontId="25" fillId="38" borderId="2" xfId="2" applyNumberFormat="1" applyFont="1" applyFill="1" applyBorder="1" applyAlignment="1" applyProtection="1">
      <alignment wrapText="1"/>
      <protection locked="0"/>
    </xf>
    <xf numFmtId="0" fontId="23" fillId="36" borderId="14" xfId="2" applyNumberFormat="1" applyFont="1" applyFill="1" applyBorder="1" applyAlignment="1" applyProtection="1">
      <alignment horizontal="center" vertical="center" wrapText="1"/>
    </xf>
    <xf numFmtId="0" fontId="23" fillId="37" borderId="14" xfId="2" applyNumberFormat="1" applyFont="1" applyFill="1" applyBorder="1" applyAlignment="1" applyProtection="1">
      <alignment horizontal="center" vertical="center" wrapText="1"/>
    </xf>
    <xf numFmtId="0" fontId="27" fillId="36" borderId="21" xfId="2" applyNumberFormat="1" applyFont="1" applyFill="1" applyBorder="1" applyAlignment="1" applyProtection="1">
      <alignment horizontal="left" vertical="top" wrapText="1"/>
    </xf>
    <xf numFmtId="0" fontId="27" fillId="36" borderId="21" xfId="2" applyNumberFormat="1" applyFont="1" applyFill="1" applyBorder="1" applyAlignment="1" applyProtection="1">
      <alignment horizontal="center" vertical="top" wrapText="1"/>
    </xf>
    <xf numFmtId="0" fontId="27" fillId="40" borderId="21" xfId="2" applyNumberFormat="1" applyFont="1" applyFill="1" applyBorder="1" applyAlignment="1" applyProtection="1">
      <alignment horizontal="center" vertical="top" wrapText="1"/>
    </xf>
    <xf numFmtId="1" fontId="24" fillId="39" borderId="14" xfId="2" applyNumberFormat="1" applyFont="1" applyFill="1" applyBorder="1" applyAlignment="1" applyProtection="1">
      <alignment horizontal="center" vertical="center" wrapText="1"/>
    </xf>
    <xf numFmtId="0" fontId="27" fillId="0" borderId="21" xfId="2" applyNumberFormat="1" applyFont="1" applyFill="1" applyBorder="1" applyAlignment="1" applyProtection="1">
      <alignment horizontal="center" vertical="top" wrapText="1"/>
    </xf>
    <xf numFmtId="0" fontId="29" fillId="36" borderId="21" xfId="2" applyNumberFormat="1" applyFont="1" applyFill="1" applyBorder="1" applyAlignment="1" applyProtection="1">
      <alignment horizontal="center" vertical="top" wrapText="1"/>
    </xf>
    <xf numFmtId="0" fontId="24" fillId="39" borderId="14" xfId="2" applyNumberFormat="1" applyFont="1" applyFill="1" applyBorder="1" applyAlignment="1" applyProtection="1">
      <alignment horizontal="center" vertical="center" wrapText="1"/>
    </xf>
    <xf numFmtId="0" fontId="27" fillId="36" borderId="16" xfId="2" applyNumberFormat="1" applyFont="1" applyFill="1" applyBorder="1" applyAlignment="1" applyProtection="1">
      <alignment horizontal="center" vertical="top" wrapText="1"/>
    </xf>
    <xf numFmtId="0" fontId="24" fillId="39" borderId="15" xfId="2" applyNumberFormat="1" applyFont="1" applyFill="1" applyBorder="1" applyAlignment="1" applyProtection="1">
      <alignment horizontal="center" vertical="center" wrapText="1"/>
    </xf>
    <xf numFmtId="0" fontId="27" fillId="40" borderId="18" xfId="2" applyNumberFormat="1" applyFont="1" applyFill="1" applyBorder="1" applyAlignment="1" applyProtection="1">
      <alignment horizontal="center" vertical="top" wrapText="1"/>
    </xf>
    <xf numFmtId="3" fontId="31" fillId="36" borderId="18" xfId="2" applyNumberFormat="1" applyFont="1" applyFill="1" applyBorder="1" applyAlignment="1" applyProtection="1">
      <alignment horizontal="center" vertical="top" wrapText="1"/>
    </xf>
    <xf numFmtId="3" fontId="31" fillId="36" borderId="18" xfId="2" applyNumberFormat="1" applyFont="1" applyFill="1" applyBorder="1" applyAlignment="1" applyProtection="1">
      <alignment horizontal="left" vertical="center" wrapText="1"/>
    </xf>
    <xf numFmtId="3" fontId="27" fillId="36" borderId="18" xfId="2" applyNumberFormat="1" applyFont="1" applyFill="1" applyBorder="1" applyAlignment="1" applyProtection="1">
      <alignment horizontal="center" vertical="center" wrapText="1"/>
    </xf>
    <xf numFmtId="3" fontId="27" fillId="40" borderId="18" xfId="2" applyNumberFormat="1" applyFont="1" applyFill="1" applyBorder="1" applyAlignment="1" applyProtection="1">
      <alignment horizontal="center" vertical="center" wrapText="1"/>
    </xf>
    <xf numFmtId="3" fontId="27" fillId="39" borderId="18" xfId="2" applyNumberFormat="1" applyFont="1" applyFill="1" applyBorder="1" applyAlignment="1" applyProtection="1">
      <alignment horizontal="center" vertical="center" wrapText="1"/>
    </xf>
    <xf numFmtId="0" fontId="32" fillId="37" borderId="18" xfId="2" applyNumberFormat="1" applyFont="1" applyFill="1" applyBorder="1" applyAlignment="1" applyProtection="1">
      <alignment horizontal="center" vertical="center" wrapText="1"/>
    </xf>
    <xf numFmtId="0" fontId="32" fillId="37" borderId="18" xfId="2" applyNumberFormat="1" applyFont="1" applyFill="1" applyBorder="1" applyAlignment="1" applyProtection="1">
      <alignment horizontal="left" vertical="center" wrapText="1"/>
    </xf>
    <xf numFmtId="2" fontId="28" fillId="41" borderId="18" xfId="2" applyNumberFormat="1" applyFont="1" applyFill="1" applyBorder="1" applyAlignment="1" applyProtection="1">
      <alignment horizontal="center" vertical="center" wrapText="1"/>
    </xf>
    <xf numFmtId="0" fontId="31" fillId="12" borderId="18" xfId="2" applyNumberFormat="1" applyFont="1" applyFill="1" applyBorder="1" applyAlignment="1" applyProtection="1">
      <alignment horizontal="center" vertical="top" wrapText="1"/>
    </xf>
    <xf numFmtId="0" fontId="31" fillId="12" borderId="30" xfId="2" applyFont="1" applyFill="1" applyBorder="1" applyAlignment="1">
      <alignment horizontal="left" vertical="center" wrapText="1"/>
    </xf>
    <xf numFmtId="3" fontId="27" fillId="12" borderId="18" xfId="2" applyNumberFormat="1" applyFont="1" applyFill="1" applyBorder="1" applyAlignment="1" applyProtection="1">
      <alignment horizontal="center" vertical="center" wrapText="1"/>
    </xf>
    <xf numFmtId="0" fontId="31" fillId="0" borderId="18" xfId="2" applyNumberFormat="1" applyFont="1" applyFill="1" applyBorder="1" applyAlignment="1" applyProtection="1">
      <alignment horizontal="center" vertical="top" wrapText="1"/>
    </xf>
    <xf numFmtId="3" fontId="31" fillId="0" borderId="18" xfId="2" applyNumberFormat="1" applyFont="1" applyFill="1" applyBorder="1" applyAlignment="1" applyProtection="1">
      <alignment horizontal="center" vertical="top" wrapText="1"/>
    </xf>
    <xf numFmtId="3" fontId="31" fillId="0" borderId="18" xfId="2" applyNumberFormat="1" applyFont="1" applyFill="1" applyBorder="1" applyAlignment="1" applyProtection="1">
      <alignment horizontal="left" vertical="center" wrapText="1"/>
    </xf>
    <xf numFmtId="3" fontId="27" fillId="0" borderId="18" xfId="2" applyNumberFormat="1" applyFont="1" applyFill="1" applyBorder="1" applyAlignment="1" applyProtection="1">
      <alignment horizontal="center" vertical="center" wrapText="1"/>
    </xf>
    <xf numFmtId="1" fontId="31" fillId="36" borderId="18" xfId="2" applyNumberFormat="1" applyFont="1" applyFill="1" applyBorder="1" applyAlignment="1" applyProtection="1">
      <alignment horizontal="center" vertical="top" wrapText="1"/>
    </xf>
    <xf numFmtId="1" fontId="31" fillId="36" borderId="18" xfId="2" applyNumberFormat="1" applyFont="1" applyFill="1" applyBorder="1" applyAlignment="1" applyProtection="1">
      <alignment horizontal="left" vertical="center" wrapText="1"/>
    </xf>
    <xf numFmtId="3" fontId="31" fillId="36" borderId="18" xfId="2" applyNumberFormat="1" applyFont="1" applyFill="1" applyBorder="1" applyAlignment="1" applyProtection="1">
      <alignment horizontal="left" vertical="top" wrapText="1"/>
    </xf>
    <xf numFmtId="0" fontId="32" fillId="41" borderId="18" xfId="2" applyNumberFormat="1" applyFont="1" applyFill="1" applyBorder="1" applyAlignment="1" applyProtection="1">
      <alignment horizontal="center" vertical="center" wrapText="1"/>
    </xf>
    <xf numFmtId="0" fontId="32" fillId="41" borderId="18" xfId="2" applyNumberFormat="1" applyFont="1" applyFill="1" applyBorder="1" applyAlignment="1" applyProtection="1">
      <alignment horizontal="left" vertical="center" wrapText="1"/>
    </xf>
    <xf numFmtId="4" fontId="28" fillId="41" borderId="18" xfId="2" applyNumberFormat="1" applyFont="1" applyFill="1" applyBorder="1" applyAlignment="1" applyProtection="1">
      <alignment horizontal="center" vertical="center" wrapText="1"/>
    </xf>
    <xf numFmtId="3" fontId="31" fillId="36" borderId="21" xfId="2" applyNumberFormat="1" applyFont="1" applyFill="1" applyBorder="1" applyAlignment="1" applyProtection="1">
      <alignment horizontal="left" vertical="center" wrapText="1"/>
    </xf>
    <xf numFmtId="0" fontId="32" fillId="37" borderId="21" xfId="2" applyNumberFormat="1" applyFont="1" applyFill="1" applyBorder="1" applyAlignment="1" applyProtection="1">
      <alignment horizontal="left" vertical="center" wrapText="1"/>
    </xf>
    <xf numFmtId="2" fontId="28" fillId="41" borderId="21" xfId="2" applyNumberFormat="1" applyFont="1" applyFill="1" applyBorder="1" applyAlignment="1" applyProtection="1">
      <alignment horizontal="center" vertical="center" wrapText="1"/>
    </xf>
    <xf numFmtId="0" fontId="31" fillId="0" borderId="19" xfId="2" applyNumberFormat="1" applyFont="1" applyFill="1" applyBorder="1" applyAlignment="1" applyProtection="1">
      <alignment horizontal="center" vertical="top" wrapText="1"/>
    </xf>
    <xf numFmtId="0" fontId="31" fillId="6" borderId="7" xfId="2" applyFont="1" applyFill="1" applyBorder="1" applyAlignment="1">
      <alignment horizontal="left" vertical="center" wrapText="1"/>
    </xf>
    <xf numFmtId="0" fontId="31" fillId="0" borderId="7" xfId="2" applyFont="1" applyBorder="1" applyAlignment="1">
      <alignment horizontal="left" vertical="center"/>
    </xf>
    <xf numFmtId="3" fontId="27" fillId="36" borderId="14" xfId="2" applyNumberFormat="1" applyFont="1" applyFill="1" applyBorder="1" applyAlignment="1" applyProtection="1">
      <alignment horizontal="center" vertical="center" wrapText="1"/>
    </xf>
    <xf numFmtId="3" fontId="27" fillId="40" borderId="14" xfId="2" applyNumberFormat="1" applyFont="1" applyFill="1" applyBorder="1" applyAlignment="1" applyProtection="1">
      <alignment horizontal="center" vertical="center" wrapText="1"/>
    </xf>
    <xf numFmtId="3" fontId="27" fillId="39" borderId="14" xfId="2" applyNumberFormat="1" applyFont="1" applyFill="1" applyBorder="1" applyAlignment="1" applyProtection="1">
      <alignment horizontal="center" vertical="center" wrapText="1"/>
    </xf>
    <xf numFmtId="3" fontId="27" fillId="42" borderId="14" xfId="2" applyNumberFormat="1" applyFont="1" applyFill="1" applyBorder="1" applyAlignment="1" applyProtection="1">
      <alignment horizontal="center" vertical="center" wrapText="1"/>
    </xf>
    <xf numFmtId="3" fontId="27" fillId="42" borderId="18" xfId="2" applyNumberFormat="1" applyFont="1" applyFill="1" applyBorder="1" applyAlignment="1" applyProtection="1">
      <alignment horizontal="center" vertical="center" wrapText="1"/>
    </xf>
    <xf numFmtId="2" fontId="31" fillId="0" borderId="19" xfId="2" applyNumberFormat="1" applyFont="1" applyFill="1" applyBorder="1" applyAlignment="1" applyProtection="1">
      <alignment horizontal="center" vertical="center"/>
    </xf>
    <xf numFmtId="2" fontId="31" fillId="0" borderId="1" xfId="2" applyNumberFormat="1" applyFont="1" applyFill="1" applyBorder="1" applyAlignment="1" applyProtection="1">
      <alignment horizontal="center" vertical="center"/>
    </xf>
    <xf numFmtId="0" fontId="31" fillId="6" borderId="8" xfId="2" applyFont="1" applyFill="1" applyBorder="1" applyAlignment="1">
      <alignment horizontal="left" vertical="center" wrapText="1"/>
    </xf>
    <xf numFmtId="3" fontId="31" fillId="0" borderId="7" xfId="2" applyNumberFormat="1" applyFont="1" applyBorder="1" applyAlignment="1">
      <alignment horizontal="center" vertical="center"/>
    </xf>
    <xf numFmtId="3" fontId="31" fillId="0" borderId="7" xfId="2" applyNumberFormat="1" applyFont="1" applyBorder="1" applyAlignment="1">
      <alignment horizontal="left" vertical="center" wrapText="1"/>
    </xf>
    <xf numFmtId="3" fontId="27" fillId="36" borderId="20" xfId="2" applyNumberFormat="1" applyFont="1" applyFill="1" applyBorder="1" applyAlignment="1" applyProtection="1">
      <alignment horizontal="center" vertical="center" wrapText="1"/>
    </xf>
    <xf numFmtId="3" fontId="24" fillId="36" borderId="18" xfId="2" applyNumberFormat="1" applyFont="1" applyFill="1" applyBorder="1" applyAlignment="1" applyProtection="1">
      <alignment horizontal="center" vertical="center" wrapText="1"/>
    </xf>
    <xf numFmtId="3" fontId="27" fillId="43" borderId="18" xfId="2" applyNumberFormat="1" applyFont="1" applyFill="1" applyBorder="1" applyAlignment="1" applyProtection="1">
      <alignment horizontal="center" vertical="center" wrapText="1"/>
    </xf>
    <xf numFmtId="3" fontId="31" fillId="0" borderId="11" xfId="2" applyNumberFormat="1" applyFont="1" applyBorder="1" applyAlignment="1">
      <alignment horizontal="left" vertical="center" wrapText="1"/>
    </xf>
    <xf numFmtId="0" fontId="31" fillId="6" borderId="11" xfId="2" applyFont="1" applyFill="1" applyBorder="1" applyAlignment="1">
      <alignment horizontal="left" vertical="center" wrapText="1"/>
    </xf>
    <xf numFmtId="0" fontId="32" fillId="41" borderId="7" xfId="2" applyNumberFormat="1" applyFont="1" applyFill="1" applyBorder="1" applyAlignment="1" applyProtection="1">
      <alignment horizontal="center" vertical="center" wrapText="1"/>
    </xf>
    <xf numFmtId="0" fontId="32" fillId="44" borderId="11" xfId="2" applyFont="1" applyFill="1" applyBorder="1" applyAlignment="1">
      <alignment horizontal="left" vertical="center" wrapText="1"/>
    </xf>
    <xf numFmtId="4" fontId="28" fillId="2" borderId="7" xfId="2" applyNumberFormat="1" applyFont="1" applyFill="1" applyBorder="1" applyAlignment="1" applyProtection="1">
      <alignment horizontal="center" vertical="center" wrapText="1"/>
    </xf>
    <xf numFmtId="3" fontId="31" fillId="36" borderId="14" xfId="2" applyNumberFormat="1" applyFont="1" applyFill="1" applyBorder="1" applyAlignment="1" applyProtection="1">
      <alignment horizontal="center" vertical="top" wrapText="1"/>
    </xf>
    <xf numFmtId="3" fontId="31" fillId="36" borderId="14" xfId="2" applyNumberFormat="1" applyFont="1" applyFill="1" applyBorder="1" applyAlignment="1" applyProtection="1">
      <alignment horizontal="left" vertical="center" wrapText="1"/>
    </xf>
    <xf numFmtId="0" fontId="31" fillId="0" borderId="0" xfId="2" applyNumberFormat="1" applyFont="1" applyFill="1" applyBorder="1" applyAlignment="1" applyProtection="1">
      <alignment wrapText="1"/>
    </xf>
    <xf numFmtId="0" fontId="33" fillId="0" borderId="0" xfId="2" applyNumberFormat="1" applyFont="1" applyFill="1" applyBorder="1" applyAlignment="1" applyProtection="1">
      <alignment wrapText="1"/>
      <protection locked="0"/>
    </xf>
    <xf numFmtId="1" fontId="33" fillId="0" borderId="0" xfId="2" applyNumberFormat="1" applyFont="1" applyFill="1" applyBorder="1" applyAlignment="1" applyProtection="1">
      <alignment wrapText="1"/>
      <protection locked="0"/>
    </xf>
    <xf numFmtId="0" fontId="3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" applyFont="1"/>
    <xf numFmtId="15" fontId="31" fillId="0" borderId="0" xfId="2" applyNumberFormat="1" applyFont="1" applyAlignment="1">
      <alignment horizontal="left"/>
    </xf>
    <xf numFmtId="0" fontId="33" fillId="0" borderId="0" xfId="2" applyFont="1"/>
    <xf numFmtId="1" fontId="33" fillId="0" borderId="0" xfId="2" applyNumberFormat="1" applyFont="1"/>
    <xf numFmtId="0" fontId="33" fillId="0" borderId="0" xfId="2" applyFont="1" applyAlignment="1">
      <alignment horizontal="center" vertical="center"/>
    </xf>
    <xf numFmtId="0" fontId="31" fillId="0" borderId="0" xfId="2" applyFont="1"/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3">
    <cellStyle name="Normal" xfId="0" builtinId="0"/>
    <cellStyle name="Normal 11" xfId="2"/>
    <cellStyle name="Normal 7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221041</xdr:colOff>
      <xdr:row>4</xdr:row>
      <xdr:rowOff>1137406</xdr:rowOff>
    </xdr:from>
    <xdr:to>
      <xdr:col>5</xdr:col>
      <xdr:colOff>605451</xdr:colOff>
      <xdr:row>4</xdr:row>
      <xdr:rowOff>1444247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869616" y="2413756"/>
          <a:ext cx="384410" cy="21159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192768</xdr:colOff>
      <xdr:row>4</xdr:row>
      <xdr:rowOff>1128638</xdr:rowOff>
    </xdr:from>
    <xdr:to>
      <xdr:col>6</xdr:col>
      <xdr:colOff>577178</xdr:colOff>
      <xdr:row>4</xdr:row>
      <xdr:rowOff>1435479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774793" y="2404988"/>
          <a:ext cx="384410" cy="2211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196398</xdr:colOff>
      <xdr:row>4</xdr:row>
      <xdr:rowOff>1126520</xdr:rowOff>
    </xdr:from>
    <xdr:to>
      <xdr:col>7</xdr:col>
      <xdr:colOff>580808</xdr:colOff>
      <xdr:row>4</xdr:row>
      <xdr:rowOff>1433361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635673" y="2402870"/>
          <a:ext cx="384410" cy="2306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150131</xdr:colOff>
      <xdr:row>4</xdr:row>
      <xdr:rowOff>1121228</xdr:rowOff>
    </xdr:from>
    <xdr:to>
      <xdr:col>8</xdr:col>
      <xdr:colOff>515491</xdr:colOff>
      <xdr:row>4</xdr:row>
      <xdr:rowOff>1428069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0379981" y="2397578"/>
          <a:ext cx="365360" cy="2306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193826</xdr:colOff>
      <xdr:row>4</xdr:row>
      <xdr:rowOff>1135137</xdr:rowOff>
    </xdr:from>
    <xdr:to>
      <xdr:col>9</xdr:col>
      <xdr:colOff>578236</xdr:colOff>
      <xdr:row>4</xdr:row>
      <xdr:rowOff>1441978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1185676" y="2411487"/>
          <a:ext cx="384410" cy="22111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216657</xdr:colOff>
      <xdr:row>4</xdr:row>
      <xdr:rowOff>1115029</xdr:rowOff>
    </xdr:from>
    <xdr:to>
      <xdr:col>10</xdr:col>
      <xdr:colOff>601067</xdr:colOff>
      <xdr:row>4</xdr:row>
      <xdr:rowOff>1421870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056232" y="2391379"/>
          <a:ext cx="384410" cy="2401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184906</xdr:colOff>
      <xdr:row>4</xdr:row>
      <xdr:rowOff>1120472</xdr:rowOff>
    </xdr:from>
    <xdr:to>
      <xdr:col>11</xdr:col>
      <xdr:colOff>569316</xdr:colOff>
      <xdr:row>4</xdr:row>
      <xdr:rowOff>1427313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815056" y="2396822"/>
          <a:ext cx="384410" cy="2306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191105</xdr:colOff>
      <xdr:row>4</xdr:row>
      <xdr:rowOff>1108651</xdr:rowOff>
    </xdr:from>
    <xdr:to>
      <xdr:col>23</xdr:col>
      <xdr:colOff>563033</xdr:colOff>
      <xdr:row>4</xdr:row>
      <xdr:rowOff>1437217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641530" y="2385001"/>
          <a:ext cx="371928" cy="242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236735</xdr:colOff>
      <xdr:row>4</xdr:row>
      <xdr:rowOff>1131510</xdr:rowOff>
    </xdr:from>
    <xdr:to>
      <xdr:col>31</xdr:col>
      <xdr:colOff>588434</xdr:colOff>
      <xdr:row>4</xdr:row>
      <xdr:rowOff>1468967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9973785" y="2407860"/>
          <a:ext cx="351699" cy="2231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290952</xdr:colOff>
      <xdr:row>4</xdr:row>
      <xdr:rowOff>1128184</xdr:rowOff>
    </xdr:from>
    <xdr:to>
      <xdr:col>32</xdr:col>
      <xdr:colOff>635000</xdr:colOff>
      <xdr:row>4</xdr:row>
      <xdr:rowOff>1424517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0990027" y="2404534"/>
          <a:ext cx="344048" cy="22013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167276</xdr:colOff>
      <xdr:row>4</xdr:row>
      <xdr:rowOff>1101787</xdr:rowOff>
    </xdr:from>
    <xdr:to>
      <xdr:col>42</xdr:col>
      <xdr:colOff>562427</xdr:colOff>
      <xdr:row>4</xdr:row>
      <xdr:rowOff>1471538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40486601" y="2378137"/>
          <a:ext cx="395151" cy="25545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228208</xdr:colOff>
      <xdr:row>4</xdr:row>
      <xdr:rowOff>1140460</xdr:rowOff>
    </xdr:from>
    <xdr:to>
      <xdr:col>45</xdr:col>
      <xdr:colOff>612618</xdr:colOff>
      <xdr:row>4</xdr:row>
      <xdr:rowOff>1449115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433608" y="2416810"/>
          <a:ext cx="384410" cy="2134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101661</xdr:colOff>
      <xdr:row>4</xdr:row>
      <xdr:rowOff>1098732</xdr:rowOff>
    </xdr:from>
    <xdr:to>
      <xdr:col>58</xdr:col>
      <xdr:colOff>486071</xdr:colOff>
      <xdr:row>4</xdr:row>
      <xdr:rowOff>1407387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5813386" y="2375082"/>
          <a:ext cx="384410" cy="2515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210821</xdr:colOff>
      <xdr:row>4</xdr:row>
      <xdr:rowOff>1089510</xdr:rowOff>
    </xdr:from>
    <xdr:to>
      <xdr:col>59</xdr:col>
      <xdr:colOff>595231</xdr:colOff>
      <xdr:row>4</xdr:row>
      <xdr:rowOff>1398165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6884571" y="2365860"/>
          <a:ext cx="384410" cy="2610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167278</xdr:colOff>
      <xdr:row>4</xdr:row>
      <xdr:rowOff>1113095</xdr:rowOff>
    </xdr:from>
    <xdr:to>
      <xdr:col>60</xdr:col>
      <xdr:colOff>551688</xdr:colOff>
      <xdr:row>4</xdr:row>
      <xdr:rowOff>1421750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7803053" y="2389445"/>
          <a:ext cx="384410" cy="2419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149589</xdr:colOff>
      <xdr:row>4</xdr:row>
      <xdr:rowOff>1124132</xdr:rowOff>
    </xdr:from>
    <xdr:to>
      <xdr:col>61</xdr:col>
      <xdr:colOff>533999</xdr:colOff>
      <xdr:row>4</xdr:row>
      <xdr:rowOff>1432787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8747389" y="2400482"/>
          <a:ext cx="384410" cy="2324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209914</xdr:colOff>
      <xdr:row>4</xdr:row>
      <xdr:rowOff>1092383</xdr:rowOff>
    </xdr:from>
    <xdr:to>
      <xdr:col>62</xdr:col>
      <xdr:colOff>594324</xdr:colOff>
      <xdr:row>4</xdr:row>
      <xdr:rowOff>1401038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9769739" y="2368733"/>
          <a:ext cx="384410" cy="2610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207193</xdr:colOff>
      <xdr:row>4</xdr:row>
      <xdr:rowOff>1101907</xdr:rowOff>
    </xdr:from>
    <xdr:to>
      <xdr:col>63</xdr:col>
      <xdr:colOff>591603</xdr:colOff>
      <xdr:row>4</xdr:row>
      <xdr:rowOff>1410562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0729043" y="2378257"/>
          <a:ext cx="384410" cy="25150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64</xdr:col>
      <xdr:colOff>225033</xdr:colOff>
      <xdr:row>4</xdr:row>
      <xdr:rowOff>1079834</xdr:rowOff>
    </xdr:from>
    <xdr:to>
      <xdr:col>64</xdr:col>
      <xdr:colOff>609443</xdr:colOff>
      <xdr:row>4</xdr:row>
      <xdr:rowOff>1388489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1708908" y="2356184"/>
          <a:ext cx="384410" cy="2705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67</xdr:col>
      <xdr:colOff>278252</xdr:colOff>
      <xdr:row>4</xdr:row>
      <xdr:rowOff>1159208</xdr:rowOff>
    </xdr:from>
    <xdr:to>
      <xdr:col>67</xdr:col>
      <xdr:colOff>662662</xdr:colOff>
      <xdr:row>4</xdr:row>
      <xdr:rowOff>1466049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4648202" y="2435558"/>
          <a:ext cx="384410" cy="1925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</a:p>
      </xdr:txBody>
    </xdr:sp>
    <xdr:clientData/>
  </xdr:twoCellAnchor>
  <xdr:twoCellAnchor>
    <xdr:from>
      <xdr:col>69</xdr:col>
      <xdr:colOff>196730</xdr:colOff>
      <xdr:row>4</xdr:row>
      <xdr:rowOff>1178770</xdr:rowOff>
    </xdr:from>
    <xdr:to>
      <xdr:col>69</xdr:col>
      <xdr:colOff>581140</xdr:colOff>
      <xdr:row>4</xdr:row>
      <xdr:rowOff>1471459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6490730" y="2455120"/>
          <a:ext cx="384410" cy="17838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237309</xdr:colOff>
      <xdr:row>4</xdr:row>
      <xdr:rowOff>1145450</xdr:rowOff>
    </xdr:from>
    <xdr:to>
      <xdr:col>70</xdr:col>
      <xdr:colOff>621719</xdr:colOff>
      <xdr:row>4</xdr:row>
      <xdr:rowOff>1456645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7493334" y="2421800"/>
          <a:ext cx="384410" cy="2064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231050</xdr:colOff>
      <xdr:row>4</xdr:row>
      <xdr:rowOff>1133838</xdr:rowOff>
    </xdr:from>
    <xdr:to>
      <xdr:col>82</xdr:col>
      <xdr:colOff>615460</xdr:colOff>
      <xdr:row>4</xdr:row>
      <xdr:rowOff>1445033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79031375" y="2410188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303893</xdr:colOff>
      <xdr:row>4</xdr:row>
      <xdr:rowOff>1121894</xdr:rowOff>
    </xdr:from>
    <xdr:to>
      <xdr:col>83</xdr:col>
      <xdr:colOff>688303</xdr:colOff>
      <xdr:row>4</xdr:row>
      <xdr:rowOff>1433089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80066243" y="2398244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352636</xdr:colOff>
      <xdr:row>4</xdr:row>
      <xdr:rowOff>1152524</xdr:rowOff>
    </xdr:from>
    <xdr:to>
      <xdr:col>90</xdr:col>
      <xdr:colOff>657225</xdr:colOff>
      <xdr:row>4</xdr:row>
      <xdr:rowOff>1441449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86849161" y="2428874"/>
          <a:ext cx="304589" cy="2032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155997</xdr:colOff>
      <xdr:row>4</xdr:row>
      <xdr:rowOff>1143000</xdr:rowOff>
    </xdr:from>
    <xdr:to>
      <xdr:col>92</xdr:col>
      <xdr:colOff>476250</xdr:colOff>
      <xdr:row>4</xdr:row>
      <xdr:rowOff>1441677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88576572" y="2419350"/>
          <a:ext cx="320253" cy="21295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169908</xdr:colOff>
      <xdr:row>4</xdr:row>
      <xdr:rowOff>1157485</xdr:rowOff>
    </xdr:from>
    <xdr:to>
      <xdr:col>97</xdr:col>
      <xdr:colOff>554318</xdr:colOff>
      <xdr:row>4</xdr:row>
      <xdr:rowOff>1468680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93400608" y="2433835"/>
          <a:ext cx="384410" cy="1968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231774</xdr:colOff>
      <xdr:row>4</xdr:row>
      <xdr:rowOff>1140278</xdr:rowOff>
    </xdr:from>
    <xdr:to>
      <xdr:col>95</xdr:col>
      <xdr:colOff>601889</xdr:colOff>
      <xdr:row>4</xdr:row>
      <xdr:rowOff>1450521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91538424" y="2416628"/>
          <a:ext cx="370115" cy="2149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4</xdr:row>
      <xdr:rowOff>1177472</xdr:rowOff>
    </xdr:from>
    <xdr:to>
      <xdr:col>100</xdr:col>
      <xdr:colOff>628704</xdr:colOff>
      <xdr:row>4</xdr:row>
      <xdr:rowOff>1488667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96361069" y="2453822"/>
          <a:ext cx="384410" cy="177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175048</xdr:colOff>
      <xdr:row>4</xdr:row>
      <xdr:rowOff>1181100</xdr:rowOff>
    </xdr:from>
    <xdr:to>
      <xdr:col>101</xdr:col>
      <xdr:colOff>523875</xdr:colOff>
      <xdr:row>4</xdr:row>
      <xdr:rowOff>1474757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97253848" y="2457450"/>
          <a:ext cx="348827" cy="16983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166099</xdr:colOff>
      <xdr:row>4</xdr:row>
      <xdr:rowOff>1133141</xdr:rowOff>
    </xdr:from>
    <xdr:to>
      <xdr:col>106</xdr:col>
      <xdr:colOff>550509</xdr:colOff>
      <xdr:row>4</xdr:row>
      <xdr:rowOff>1444336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102055024" y="2409491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250613</xdr:colOff>
      <xdr:row>4</xdr:row>
      <xdr:rowOff>1165345</xdr:rowOff>
    </xdr:from>
    <xdr:to>
      <xdr:col>107</xdr:col>
      <xdr:colOff>635023</xdr:colOff>
      <xdr:row>4</xdr:row>
      <xdr:rowOff>1477901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103101563" y="2441695"/>
          <a:ext cx="384410" cy="1887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250614</xdr:colOff>
      <xdr:row>4</xdr:row>
      <xdr:rowOff>1158693</xdr:rowOff>
    </xdr:from>
    <xdr:to>
      <xdr:col>116</xdr:col>
      <xdr:colOff>637420</xdr:colOff>
      <xdr:row>4</xdr:row>
      <xdr:rowOff>1471840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111759789" y="2435043"/>
          <a:ext cx="386806" cy="18932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279188</xdr:colOff>
      <xdr:row>4</xdr:row>
      <xdr:rowOff>1166282</xdr:rowOff>
    </xdr:from>
    <xdr:to>
      <xdr:col>118</xdr:col>
      <xdr:colOff>660400</xdr:colOff>
      <xdr:row>4</xdr:row>
      <xdr:rowOff>1492250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13712413" y="2442632"/>
          <a:ext cx="381212" cy="1830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255452</xdr:colOff>
      <xdr:row>4</xdr:row>
      <xdr:rowOff>1146900</xdr:rowOff>
    </xdr:from>
    <xdr:to>
      <xdr:col>121</xdr:col>
      <xdr:colOff>639862</xdr:colOff>
      <xdr:row>4</xdr:row>
      <xdr:rowOff>1458095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16574752" y="2423250"/>
          <a:ext cx="384410" cy="2064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367090</xdr:colOff>
      <xdr:row>4</xdr:row>
      <xdr:rowOff>1193044</xdr:rowOff>
    </xdr:from>
    <xdr:to>
      <xdr:col>122</xdr:col>
      <xdr:colOff>751500</xdr:colOff>
      <xdr:row>4</xdr:row>
      <xdr:rowOff>1504239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17648415" y="2469394"/>
          <a:ext cx="384410" cy="1587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305254</xdr:colOff>
      <xdr:row>4</xdr:row>
      <xdr:rowOff>1146931</xdr:rowOff>
    </xdr:from>
    <xdr:to>
      <xdr:col>125</xdr:col>
      <xdr:colOff>689664</xdr:colOff>
      <xdr:row>4</xdr:row>
      <xdr:rowOff>1458126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20472654" y="2423281"/>
          <a:ext cx="384410" cy="2064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209550</xdr:colOff>
      <xdr:row>4</xdr:row>
      <xdr:rowOff>1163108</xdr:rowOff>
    </xdr:from>
    <xdr:to>
      <xdr:col>179</xdr:col>
      <xdr:colOff>593960</xdr:colOff>
      <xdr:row>4</xdr:row>
      <xdr:rowOff>1472489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172326300" y="2439458"/>
          <a:ext cx="384410" cy="1855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291811</xdr:colOff>
      <xdr:row>4</xdr:row>
      <xdr:rowOff>1134630</xdr:rowOff>
    </xdr:from>
    <xdr:to>
      <xdr:col>180</xdr:col>
      <xdr:colOff>676221</xdr:colOff>
      <xdr:row>4</xdr:row>
      <xdr:rowOff>1444011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173370586" y="2410980"/>
          <a:ext cx="384410" cy="2141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4</xdr:row>
      <xdr:rowOff>1155700</xdr:rowOff>
    </xdr:from>
    <xdr:to>
      <xdr:col>183</xdr:col>
      <xdr:colOff>587610</xdr:colOff>
      <xdr:row>4</xdr:row>
      <xdr:rowOff>1465081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176168050" y="2432050"/>
          <a:ext cx="384410" cy="1950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4</xdr:row>
      <xdr:rowOff>1172755</xdr:rowOff>
    </xdr:from>
    <xdr:to>
      <xdr:col>184</xdr:col>
      <xdr:colOff>737379</xdr:colOff>
      <xdr:row>4</xdr:row>
      <xdr:rowOff>1472611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177279844" y="2449105"/>
          <a:ext cx="384410" cy="1760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209972</xdr:colOff>
      <xdr:row>4</xdr:row>
      <xdr:rowOff>1154975</xdr:rowOff>
    </xdr:from>
    <xdr:to>
      <xdr:col>96</xdr:col>
      <xdr:colOff>594382</xdr:colOff>
      <xdr:row>4</xdr:row>
      <xdr:rowOff>1466170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92478647" y="2431325"/>
          <a:ext cx="384410" cy="1968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183848</xdr:colOff>
      <xdr:row>4</xdr:row>
      <xdr:rowOff>1158421</xdr:rowOff>
    </xdr:from>
    <xdr:to>
      <xdr:col>26</xdr:col>
      <xdr:colOff>520852</xdr:colOff>
      <xdr:row>4</xdr:row>
      <xdr:rowOff>1447346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25110773" y="2434771"/>
          <a:ext cx="337004" cy="1936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296184</xdr:colOff>
      <xdr:row>4</xdr:row>
      <xdr:rowOff>1103993</xdr:rowOff>
    </xdr:from>
    <xdr:to>
      <xdr:col>15</xdr:col>
      <xdr:colOff>666297</xdr:colOff>
      <xdr:row>4</xdr:row>
      <xdr:rowOff>1433286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6307709" y="2380343"/>
          <a:ext cx="370113" cy="2530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304801</xdr:colOff>
      <xdr:row>4</xdr:row>
      <xdr:rowOff>1133474</xdr:rowOff>
    </xdr:from>
    <xdr:to>
      <xdr:col>30</xdr:col>
      <xdr:colOff>676275</xdr:colOff>
      <xdr:row>4</xdr:row>
      <xdr:rowOff>1459139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29079826" y="2409824"/>
          <a:ext cx="371474" cy="22089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281669</xdr:colOff>
      <xdr:row>4</xdr:row>
      <xdr:rowOff>1104900</xdr:rowOff>
    </xdr:from>
    <xdr:to>
      <xdr:col>40</xdr:col>
      <xdr:colOff>762000</xdr:colOff>
      <xdr:row>4</xdr:row>
      <xdr:rowOff>1476375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38676944" y="2381250"/>
          <a:ext cx="480331" cy="2476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333376</xdr:colOff>
      <xdr:row>4</xdr:row>
      <xdr:rowOff>1139674</xdr:rowOff>
    </xdr:from>
    <xdr:to>
      <xdr:col>19</xdr:col>
      <xdr:colOff>685800</xdr:colOff>
      <xdr:row>4</xdr:row>
      <xdr:rowOff>1468967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9573876" y="2416024"/>
          <a:ext cx="352424" cy="2149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4</xdr:row>
      <xdr:rowOff>1156154</xdr:rowOff>
    </xdr:from>
    <xdr:to>
      <xdr:col>20</xdr:col>
      <xdr:colOff>620486</xdr:colOff>
      <xdr:row>4</xdr:row>
      <xdr:rowOff>1492704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20273736" y="2432504"/>
          <a:ext cx="349250" cy="19367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111126</xdr:colOff>
      <xdr:row>4</xdr:row>
      <xdr:rowOff>1127124</xdr:rowOff>
    </xdr:from>
    <xdr:to>
      <xdr:col>16</xdr:col>
      <xdr:colOff>466725</xdr:colOff>
      <xdr:row>4</xdr:row>
      <xdr:rowOff>1422729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6960851" y="2403474"/>
          <a:ext cx="355599" cy="2289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237431</xdr:colOff>
      <xdr:row>4</xdr:row>
      <xdr:rowOff>1147112</xdr:rowOff>
    </xdr:from>
    <xdr:to>
      <xdr:col>123</xdr:col>
      <xdr:colOff>621841</xdr:colOff>
      <xdr:row>4</xdr:row>
      <xdr:rowOff>1455767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18480781" y="2423462"/>
          <a:ext cx="384410" cy="20388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216808</xdr:colOff>
      <xdr:row>4</xdr:row>
      <xdr:rowOff>1123950</xdr:rowOff>
    </xdr:from>
    <xdr:to>
      <xdr:col>55</xdr:col>
      <xdr:colOff>610508</xdr:colOff>
      <xdr:row>4</xdr:row>
      <xdr:rowOff>1454150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3042458" y="2400300"/>
          <a:ext cx="393700" cy="2254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226483</xdr:colOff>
      <xdr:row>4</xdr:row>
      <xdr:rowOff>1115483</xdr:rowOff>
    </xdr:from>
    <xdr:to>
      <xdr:col>56</xdr:col>
      <xdr:colOff>620183</xdr:colOff>
      <xdr:row>4</xdr:row>
      <xdr:rowOff>1445683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4014158" y="2391833"/>
          <a:ext cx="393700" cy="2349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326331</xdr:colOff>
      <xdr:row>4</xdr:row>
      <xdr:rowOff>1163774</xdr:rowOff>
    </xdr:from>
    <xdr:to>
      <xdr:col>71</xdr:col>
      <xdr:colOff>710741</xdr:colOff>
      <xdr:row>4</xdr:row>
      <xdr:rowOff>1474969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68544381" y="2440124"/>
          <a:ext cx="384410" cy="1873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4</xdr:row>
      <xdr:rowOff>1155489</xdr:rowOff>
    </xdr:from>
    <xdr:to>
      <xdr:col>75</xdr:col>
      <xdr:colOff>689633</xdr:colOff>
      <xdr:row>4</xdr:row>
      <xdr:rowOff>1466684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72371373" y="2431839"/>
          <a:ext cx="384410" cy="1968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255270</xdr:colOff>
      <xdr:row>4</xdr:row>
      <xdr:rowOff>1126006</xdr:rowOff>
    </xdr:from>
    <xdr:to>
      <xdr:col>76</xdr:col>
      <xdr:colOff>639680</xdr:colOff>
      <xdr:row>4</xdr:row>
      <xdr:rowOff>1437201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73283445" y="2402356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157601</xdr:colOff>
      <xdr:row>4</xdr:row>
      <xdr:rowOff>1170517</xdr:rowOff>
    </xdr:from>
    <xdr:to>
      <xdr:col>89</xdr:col>
      <xdr:colOff>495300</xdr:colOff>
      <xdr:row>4</xdr:row>
      <xdr:rowOff>1476375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85692101" y="2446867"/>
          <a:ext cx="337699" cy="18203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182487</xdr:colOff>
      <xdr:row>4</xdr:row>
      <xdr:rowOff>1128940</xdr:rowOff>
    </xdr:from>
    <xdr:to>
      <xdr:col>127</xdr:col>
      <xdr:colOff>566897</xdr:colOff>
      <xdr:row>4</xdr:row>
      <xdr:rowOff>1440135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122273937" y="2405290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226937</xdr:colOff>
      <xdr:row>4</xdr:row>
      <xdr:rowOff>1143757</xdr:rowOff>
    </xdr:from>
    <xdr:to>
      <xdr:col>128</xdr:col>
      <xdr:colOff>611347</xdr:colOff>
      <xdr:row>4</xdr:row>
      <xdr:rowOff>1454952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23280412" y="2420107"/>
          <a:ext cx="384410" cy="2064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206059</xdr:colOff>
      <xdr:row>4</xdr:row>
      <xdr:rowOff>1140870</xdr:rowOff>
    </xdr:from>
    <xdr:to>
      <xdr:col>135</xdr:col>
      <xdr:colOff>590469</xdr:colOff>
      <xdr:row>4</xdr:row>
      <xdr:rowOff>1452065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129993709" y="2417220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297090</xdr:colOff>
      <xdr:row>4</xdr:row>
      <xdr:rowOff>1162505</xdr:rowOff>
    </xdr:from>
    <xdr:to>
      <xdr:col>145</xdr:col>
      <xdr:colOff>681500</xdr:colOff>
      <xdr:row>4</xdr:row>
      <xdr:rowOff>1473700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39704990" y="2438855"/>
          <a:ext cx="384410" cy="1873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247046</xdr:colOff>
      <xdr:row>4</xdr:row>
      <xdr:rowOff>1135290</xdr:rowOff>
    </xdr:from>
    <xdr:to>
      <xdr:col>133</xdr:col>
      <xdr:colOff>631456</xdr:colOff>
      <xdr:row>4</xdr:row>
      <xdr:rowOff>1446485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28110646" y="2411640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270932</xdr:colOff>
      <xdr:row>4</xdr:row>
      <xdr:rowOff>1165527</xdr:rowOff>
    </xdr:from>
    <xdr:to>
      <xdr:col>134</xdr:col>
      <xdr:colOff>655342</xdr:colOff>
      <xdr:row>4</xdr:row>
      <xdr:rowOff>1476722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129096557" y="2441877"/>
          <a:ext cx="384410" cy="1873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298450</xdr:colOff>
      <xdr:row>4</xdr:row>
      <xdr:rowOff>1116843</xdr:rowOff>
    </xdr:from>
    <xdr:to>
      <xdr:col>149</xdr:col>
      <xdr:colOff>682860</xdr:colOff>
      <xdr:row>4</xdr:row>
      <xdr:rowOff>1428038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143554450" y="2393193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339574</xdr:colOff>
      <xdr:row>4</xdr:row>
      <xdr:rowOff>1129997</xdr:rowOff>
    </xdr:from>
    <xdr:to>
      <xdr:col>150</xdr:col>
      <xdr:colOff>723984</xdr:colOff>
      <xdr:row>4</xdr:row>
      <xdr:rowOff>1431667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144557599" y="2406347"/>
          <a:ext cx="384410" cy="2254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361345</xdr:colOff>
      <xdr:row>4</xdr:row>
      <xdr:rowOff>1144814</xdr:rowOff>
    </xdr:from>
    <xdr:to>
      <xdr:col>165</xdr:col>
      <xdr:colOff>745755</xdr:colOff>
      <xdr:row>4</xdr:row>
      <xdr:rowOff>1456009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159009745" y="2421164"/>
          <a:ext cx="384410" cy="2064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202142</xdr:colOff>
      <xdr:row>4</xdr:row>
      <xdr:rowOff>1155700</xdr:rowOff>
    </xdr:from>
    <xdr:to>
      <xdr:col>167</xdr:col>
      <xdr:colOff>586552</xdr:colOff>
      <xdr:row>4</xdr:row>
      <xdr:rowOff>1466895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160774592" y="2432050"/>
          <a:ext cx="384410" cy="1968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197455</xdr:colOff>
      <xdr:row>4</xdr:row>
      <xdr:rowOff>1154188</xdr:rowOff>
    </xdr:from>
    <xdr:to>
      <xdr:col>168</xdr:col>
      <xdr:colOff>581865</xdr:colOff>
      <xdr:row>4</xdr:row>
      <xdr:rowOff>1465383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161731930" y="2430538"/>
          <a:ext cx="384410" cy="1968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174323</xdr:colOff>
      <xdr:row>4</xdr:row>
      <xdr:rowOff>1162504</xdr:rowOff>
    </xdr:from>
    <xdr:to>
      <xdr:col>169</xdr:col>
      <xdr:colOff>558733</xdr:colOff>
      <xdr:row>4</xdr:row>
      <xdr:rowOff>1473699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62670823" y="2438854"/>
          <a:ext cx="384410" cy="1873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4</xdr:row>
      <xdr:rowOff>1178379</xdr:rowOff>
    </xdr:from>
    <xdr:to>
      <xdr:col>174</xdr:col>
      <xdr:colOff>605753</xdr:colOff>
      <xdr:row>4</xdr:row>
      <xdr:rowOff>1489574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67527968" y="2454729"/>
          <a:ext cx="384410" cy="1778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234950</xdr:colOff>
      <xdr:row>4</xdr:row>
      <xdr:rowOff>1120775</xdr:rowOff>
    </xdr:from>
    <xdr:to>
      <xdr:col>177</xdr:col>
      <xdr:colOff>619360</xdr:colOff>
      <xdr:row>4</xdr:row>
      <xdr:rowOff>1431970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70427650" y="2397125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4</xdr:row>
      <xdr:rowOff>1161415</xdr:rowOff>
    </xdr:from>
    <xdr:to>
      <xdr:col>185</xdr:col>
      <xdr:colOff>719690</xdr:colOff>
      <xdr:row>4</xdr:row>
      <xdr:rowOff>1470796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78224180" y="2437765"/>
          <a:ext cx="384410" cy="1950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147</xdr:col>
      <xdr:colOff>377825</xdr:colOff>
      <xdr:row>4</xdr:row>
      <xdr:rowOff>1136651</xdr:rowOff>
    </xdr:from>
    <xdr:to>
      <xdr:col>147</xdr:col>
      <xdr:colOff>762235</xdr:colOff>
      <xdr:row>4</xdr:row>
      <xdr:rowOff>1447846</xdr:rowOff>
    </xdr:to>
    <xdr:sp macro="" textlink="">
      <xdr:nvSpPr>
        <xdr:cNvPr id="74" name="Oval 12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41709775" y="2413001"/>
          <a:ext cx="384410" cy="2159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5" name="Oval 6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86877736" y="143209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6" name="Oval 68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86877736" y="143209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7" name="Oval 68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86877736" y="143209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zoomScale="55" zoomScaleNormal="55" workbookViewId="0">
      <pane xSplit="3" ySplit="5" topLeftCell="D6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ColWidth="12.625" defaultRowHeight="15" customHeight="1"/>
  <cols>
    <col min="1" max="1" width="9" style="7" bestFit="1" customWidth="1"/>
    <col min="2" max="2" width="14.125" style="7" customWidth="1"/>
    <col min="3" max="3" width="17.5" style="7" customWidth="1"/>
    <col min="4" max="4" width="13.375" style="7" customWidth="1"/>
    <col min="5" max="5" width="13.625" style="7" customWidth="1"/>
    <col min="6" max="8" width="13.125" style="7" customWidth="1"/>
    <col min="9" max="9" width="22.375" style="7" customWidth="1"/>
    <col min="10" max="10" width="14.875" style="7" customWidth="1"/>
    <col min="11" max="12" width="15.625" style="7" customWidth="1"/>
    <col min="13" max="13" width="17.875" style="7" customWidth="1"/>
    <col min="14" max="14" width="29.5" style="7" customWidth="1"/>
    <col min="15" max="15" width="45.25" style="7" customWidth="1"/>
    <col min="16" max="17" width="11" style="7" customWidth="1"/>
    <col min="18" max="18" width="10.125" style="7" customWidth="1"/>
    <col min="19" max="20" width="12.625" style="7" customWidth="1"/>
    <col min="21" max="22" width="22" style="7" customWidth="1"/>
    <col min="23" max="23" width="32.625" style="7" customWidth="1"/>
    <col min="24" max="24" width="26.125" style="7" customWidth="1"/>
    <col min="25" max="25" width="27.625" style="7" customWidth="1"/>
    <col min="26" max="26" width="17.375" style="7" customWidth="1"/>
    <col min="27" max="27" width="13.125" style="7" customWidth="1"/>
    <col min="28" max="28" width="17" style="7" customWidth="1"/>
    <col min="29" max="29" width="21.375" style="7" customWidth="1"/>
    <col min="30" max="41" width="9" style="7" customWidth="1"/>
    <col min="42" max="16384" width="12.625" style="7"/>
  </cols>
  <sheetData>
    <row r="1" spans="1:41" ht="26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>
      <c r="A2" s="8" t="s">
        <v>3</v>
      </c>
      <c r="B2" s="9"/>
      <c r="C2" s="10" t="s">
        <v>4</v>
      </c>
      <c r="D2" s="10"/>
      <c r="E2" s="11"/>
      <c r="F2" s="11"/>
      <c r="G2" s="11"/>
      <c r="H2" s="11"/>
      <c r="I2" s="11"/>
      <c r="J2" s="11"/>
      <c r="K2" s="11"/>
      <c r="L2" s="12" t="s">
        <v>5</v>
      </c>
      <c r="M2" s="13"/>
      <c r="N2" s="14"/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9" customFormat="1" ht="24" customHeight="1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6"/>
      <c r="R3" s="6"/>
      <c r="S3" s="6"/>
      <c r="T3" s="6"/>
      <c r="U3" s="17"/>
      <c r="V3" s="6"/>
      <c r="W3" s="15"/>
      <c r="X3" s="6"/>
      <c r="Y3" s="6"/>
      <c r="Z3" s="6"/>
      <c r="AA3" s="6"/>
      <c r="AB3" s="18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9" customHeight="1">
      <c r="A4" s="20" t="s">
        <v>11</v>
      </c>
      <c r="B4" s="21" t="s">
        <v>12</v>
      </c>
      <c r="C4" s="22"/>
      <c r="D4" s="23" t="s">
        <v>13</v>
      </c>
      <c r="E4" s="23" t="s">
        <v>14</v>
      </c>
      <c r="F4" s="24" t="s">
        <v>15</v>
      </c>
      <c r="G4" s="25"/>
      <c r="H4" s="25"/>
      <c r="I4" s="24" t="s">
        <v>16</v>
      </c>
      <c r="J4" s="26" t="s">
        <v>17</v>
      </c>
      <c r="K4" s="24" t="s">
        <v>18</v>
      </c>
      <c r="L4" s="24" t="s">
        <v>19</v>
      </c>
      <c r="M4" s="24" t="s">
        <v>20</v>
      </c>
      <c r="N4" s="27" t="s">
        <v>21</v>
      </c>
      <c r="O4" s="27" t="s">
        <v>22</v>
      </c>
      <c r="P4" s="6"/>
      <c r="Q4" s="6"/>
      <c r="R4" s="6"/>
      <c r="S4" s="6"/>
      <c r="T4" s="6"/>
      <c r="U4" s="2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51.75" customHeight="1">
      <c r="A5" s="29"/>
      <c r="B5" s="30"/>
      <c r="C5" s="31"/>
      <c r="D5" s="32"/>
      <c r="E5" s="32"/>
      <c r="F5" s="33" t="s">
        <v>23</v>
      </c>
      <c r="G5" s="33" t="s">
        <v>24</v>
      </c>
      <c r="H5" s="33" t="s">
        <v>25</v>
      </c>
      <c r="I5" s="25"/>
      <c r="J5" s="25"/>
      <c r="K5" s="25"/>
      <c r="L5" s="25"/>
      <c r="M5" s="25"/>
      <c r="N5" s="34"/>
      <c r="O5" s="34"/>
      <c r="P5" s="6"/>
      <c r="Q5" s="6"/>
      <c r="R5" s="6"/>
      <c r="S5" s="6"/>
      <c r="T5" s="6"/>
      <c r="U5" s="3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3.25" customHeight="1">
      <c r="A6" s="36">
        <v>1</v>
      </c>
      <c r="B6" s="37" t="s">
        <v>26</v>
      </c>
      <c r="C6" s="38"/>
      <c r="D6" s="39">
        <v>339</v>
      </c>
      <c r="E6" s="40">
        <v>96.1</v>
      </c>
      <c r="F6" s="41">
        <v>81</v>
      </c>
      <c r="G6" s="42">
        <v>25</v>
      </c>
      <c r="H6" s="43">
        <f>SUM(F6:G6)</f>
        <v>106</v>
      </c>
      <c r="I6" s="44">
        <v>172</v>
      </c>
      <c r="J6" s="45">
        <f>IFERROR(IF(H6&gt;0,ROUND((H6/I6)*100,2),"N/A"),0)</f>
        <v>61.63</v>
      </c>
      <c r="K6" s="46">
        <f>IF(J6=0,0,IF(J6="N/A",1,IF(J6&lt;=P$8,1,IF(J6=Q$8,2,IF(J6&lt;Q$8,(((J6-P$8)/T$6)+1),IF(J6=R$8,3,IF(J6&lt;R$8,(((J6-Q$8)/T$6)+2),IF(J6=S$8,4,IF(J6&lt;S$8,(((J6-R$8)/T$6)+3),IF(J6&gt;=T$8,5,IF(J6&lt;T$8,(((J6-S$8)/T$6)+4),0)))))))))))</f>
        <v>1</v>
      </c>
      <c r="L6" s="47" t="str">
        <f t="shared" ref="L6:L20" si="0">IF(K6=5,"ü","û")</f>
        <v>û</v>
      </c>
      <c r="M6" s="48">
        <v>123</v>
      </c>
      <c r="N6" s="49">
        <v>97.29</v>
      </c>
      <c r="O6" s="49" t="s">
        <v>27</v>
      </c>
      <c r="P6" s="6" t="s">
        <v>28</v>
      </c>
      <c r="Q6" s="6"/>
      <c r="R6" s="6"/>
      <c r="S6" s="6"/>
      <c r="T6" s="50">
        <v>1</v>
      </c>
      <c r="U6" s="35"/>
      <c r="V6" s="51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3.25" customHeight="1">
      <c r="A7" s="52">
        <v>2</v>
      </c>
      <c r="B7" s="53" t="s">
        <v>29</v>
      </c>
      <c r="C7" s="54"/>
      <c r="D7" s="55">
        <v>713</v>
      </c>
      <c r="E7" s="56">
        <v>96.1</v>
      </c>
      <c r="F7" s="57">
        <v>308</v>
      </c>
      <c r="G7" s="58">
        <v>6</v>
      </c>
      <c r="H7" s="59">
        <f t="shared" ref="H7:H19" si="1">SUM(F7:G7)</f>
        <v>314</v>
      </c>
      <c r="I7" s="60">
        <v>326</v>
      </c>
      <c r="J7" s="45">
        <f t="shared" ref="J7:J19" si="2">IFERROR(IF(H7&gt;0,ROUND((H7/I7)*100,2),"N/A"),0)</f>
        <v>96.32</v>
      </c>
      <c r="K7" s="61">
        <f>IF(J7=0,0,IF(J7="N/A",1,IF(J7&lt;=P$8,1,IF(J7=Q$8,2,IF(J7&lt;Q$8,(((J7-P$8)/T$6)+1),IF(J7=R$8,3,IF(J7&lt;R$8,(((J7-Q$8)/T$6)+2),IF(J7=S$8,4,IF(J7&lt;S$8,(((J7-R$8)/T$6)+3),IF(J7&gt;=T$8,5,IF(J7&lt;T$8,(((J7-S$8)/T$6)+4),0)))))))))))</f>
        <v>5</v>
      </c>
      <c r="L7" s="62" t="str">
        <f t="shared" si="0"/>
        <v>ü</v>
      </c>
      <c r="M7" s="48">
        <v>244</v>
      </c>
      <c r="N7" s="63">
        <v>97.47</v>
      </c>
      <c r="O7" s="49" t="s">
        <v>27</v>
      </c>
      <c r="P7" s="64" t="s">
        <v>30</v>
      </c>
      <c r="Q7" s="65" t="s">
        <v>31</v>
      </c>
      <c r="R7" s="65" t="s">
        <v>32</v>
      </c>
      <c r="S7" s="65" t="s">
        <v>33</v>
      </c>
      <c r="T7" s="65" t="s">
        <v>34</v>
      </c>
      <c r="U7" s="35"/>
      <c r="V7" s="6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3.25" customHeight="1">
      <c r="A8" s="52">
        <v>3</v>
      </c>
      <c r="B8" s="53" t="s">
        <v>35</v>
      </c>
      <c r="C8" s="54"/>
      <c r="D8" s="55">
        <v>411</v>
      </c>
      <c r="E8" s="56">
        <v>96.1</v>
      </c>
      <c r="F8" s="57">
        <v>73</v>
      </c>
      <c r="G8" s="58">
        <v>2</v>
      </c>
      <c r="H8" s="59">
        <f t="shared" si="1"/>
        <v>75</v>
      </c>
      <c r="I8" s="60">
        <v>171</v>
      </c>
      <c r="J8" s="45">
        <f t="shared" si="2"/>
        <v>43.86</v>
      </c>
      <c r="K8" s="61">
        <f t="shared" ref="K8:K20" si="3">IF(J8=0,0,IF(J8="N/A",1,IF(J8&lt;=P$8,1,IF(J8=Q$8,2,IF(J8&lt;Q$8,(((J8-P$8)/T$6)+1),IF(J8=R$8,3,IF(J8&lt;R$8,(((J8-Q$8)/T$6)+2),IF(J8=S$8,4,IF(J8&lt;S$8,(((J8-R$8)/T$6)+3),IF(J8&gt;=T$8,5,IF(J8&lt;T$8,(((J8-S$8)/T$6)+4),0)))))))))))</f>
        <v>1</v>
      </c>
      <c r="L8" s="62" t="str">
        <f t="shared" si="0"/>
        <v>û</v>
      </c>
      <c r="M8" s="48">
        <v>129</v>
      </c>
      <c r="N8" s="67">
        <v>43.2</v>
      </c>
      <c r="O8" s="49" t="s">
        <v>27</v>
      </c>
      <c r="P8" s="68">
        <v>92.1</v>
      </c>
      <c r="Q8" s="69">
        <v>93.1</v>
      </c>
      <c r="R8" s="69">
        <v>94.1</v>
      </c>
      <c r="S8" s="69">
        <v>95.1</v>
      </c>
      <c r="T8" s="69">
        <v>96.1</v>
      </c>
      <c r="U8" s="35"/>
      <c r="V8" s="7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3.25" customHeight="1">
      <c r="A9" s="52">
        <v>4</v>
      </c>
      <c r="B9" s="71" t="s">
        <v>36</v>
      </c>
      <c r="C9" s="54"/>
      <c r="D9" s="72">
        <v>1011</v>
      </c>
      <c r="E9" s="56">
        <v>96.1</v>
      </c>
      <c r="F9" s="57">
        <v>257</v>
      </c>
      <c r="G9" s="58">
        <v>26</v>
      </c>
      <c r="H9" s="59">
        <f t="shared" si="1"/>
        <v>283</v>
      </c>
      <c r="I9" s="60">
        <v>490</v>
      </c>
      <c r="J9" s="45">
        <f t="shared" si="2"/>
        <v>57.76</v>
      </c>
      <c r="K9" s="61">
        <f t="shared" si="3"/>
        <v>1</v>
      </c>
      <c r="L9" s="62" t="str">
        <f t="shared" si="0"/>
        <v>û</v>
      </c>
      <c r="M9" s="48">
        <v>377</v>
      </c>
      <c r="N9" s="63">
        <v>55.27</v>
      </c>
      <c r="O9" s="49" t="s">
        <v>27</v>
      </c>
      <c r="P9" s="6"/>
      <c r="Q9" s="6"/>
      <c r="R9" s="6"/>
      <c r="S9" s="6"/>
      <c r="T9" s="6"/>
      <c r="U9" s="35"/>
      <c r="V9" s="7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23.25" customHeight="1">
      <c r="A10" s="52">
        <v>5</v>
      </c>
      <c r="B10" s="71" t="s">
        <v>37</v>
      </c>
      <c r="C10" s="54"/>
      <c r="D10" s="72">
        <v>351</v>
      </c>
      <c r="E10" s="56">
        <v>96.1</v>
      </c>
      <c r="F10" s="57">
        <v>121</v>
      </c>
      <c r="G10" s="58">
        <v>9</v>
      </c>
      <c r="H10" s="59">
        <f>SUM(F10:G10)</f>
        <v>130</v>
      </c>
      <c r="I10" s="60">
        <v>197</v>
      </c>
      <c r="J10" s="45">
        <f t="shared" si="2"/>
        <v>65.989999999999995</v>
      </c>
      <c r="K10" s="61">
        <f t="shared" si="3"/>
        <v>1</v>
      </c>
      <c r="L10" s="62" t="str">
        <f t="shared" si="0"/>
        <v>û</v>
      </c>
      <c r="M10" s="48">
        <v>151</v>
      </c>
      <c r="N10" s="63">
        <v>64.739999999999995</v>
      </c>
      <c r="O10" s="49" t="s">
        <v>27</v>
      </c>
      <c r="P10" s="6"/>
      <c r="Q10" s="6"/>
      <c r="R10" s="6"/>
      <c r="S10" s="6"/>
      <c r="T10" s="6"/>
      <c r="U10" s="35"/>
      <c r="V10" s="7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3.25" customHeight="1">
      <c r="A11" s="52">
        <v>6</v>
      </c>
      <c r="B11" s="71" t="s">
        <v>38</v>
      </c>
      <c r="C11" s="54"/>
      <c r="D11" s="72">
        <v>204</v>
      </c>
      <c r="E11" s="56">
        <v>96.1</v>
      </c>
      <c r="F11" s="57">
        <v>30</v>
      </c>
      <c r="G11" s="58">
        <v>7</v>
      </c>
      <c r="H11" s="59">
        <f t="shared" si="1"/>
        <v>37</v>
      </c>
      <c r="I11" s="60">
        <v>78</v>
      </c>
      <c r="J11" s="45">
        <f t="shared" si="2"/>
        <v>47.44</v>
      </c>
      <c r="K11" s="61">
        <f t="shared" si="3"/>
        <v>1</v>
      </c>
      <c r="L11" s="62" t="str">
        <f t="shared" si="0"/>
        <v>û</v>
      </c>
      <c r="M11" s="48">
        <v>64</v>
      </c>
      <c r="N11" s="63">
        <v>40.22</v>
      </c>
      <c r="O11" s="49" t="s">
        <v>27</v>
      </c>
      <c r="P11" s="6"/>
      <c r="Q11" s="6"/>
      <c r="R11" s="6"/>
      <c r="S11" s="6"/>
      <c r="T11" s="6"/>
      <c r="U11" s="35"/>
      <c r="V11" s="7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3.25" customHeight="1">
      <c r="A12" s="52">
        <v>7</v>
      </c>
      <c r="B12" s="71" t="s">
        <v>39</v>
      </c>
      <c r="C12" s="54"/>
      <c r="D12" s="73">
        <v>274</v>
      </c>
      <c r="E12" s="56">
        <v>96.1</v>
      </c>
      <c r="F12" s="57">
        <v>60</v>
      </c>
      <c r="G12" s="58">
        <v>0</v>
      </c>
      <c r="H12" s="59">
        <f t="shared" si="1"/>
        <v>60</v>
      </c>
      <c r="I12" s="60">
        <v>106</v>
      </c>
      <c r="J12" s="45">
        <f t="shared" si="2"/>
        <v>56.6</v>
      </c>
      <c r="K12" s="61">
        <f t="shared" si="3"/>
        <v>1</v>
      </c>
      <c r="L12" s="62" t="str">
        <f t="shared" si="0"/>
        <v>û</v>
      </c>
      <c r="M12" s="48">
        <v>81</v>
      </c>
      <c r="N12" s="67">
        <v>56.6</v>
      </c>
      <c r="O12" s="49" t="s">
        <v>40</v>
      </c>
      <c r="P12" s="6"/>
      <c r="Q12" s="6"/>
      <c r="R12" s="6"/>
      <c r="S12" s="6"/>
      <c r="T12" s="6"/>
      <c r="U12" s="35"/>
      <c r="V12" s="7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3.25" customHeight="1">
      <c r="A13" s="52">
        <v>8</v>
      </c>
      <c r="B13" s="71" t="s">
        <v>41</v>
      </c>
      <c r="C13" s="54"/>
      <c r="D13" s="73">
        <v>119</v>
      </c>
      <c r="E13" s="56">
        <v>96.1</v>
      </c>
      <c r="F13" s="57">
        <v>2</v>
      </c>
      <c r="G13" s="58">
        <v>0</v>
      </c>
      <c r="H13" s="59">
        <f t="shared" si="1"/>
        <v>2</v>
      </c>
      <c r="I13" s="60">
        <v>24</v>
      </c>
      <c r="J13" s="45">
        <f t="shared" si="2"/>
        <v>8.33</v>
      </c>
      <c r="K13" s="61">
        <f t="shared" si="3"/>
        <v>1</v>
      </c>
      <c r="L13" s="62" t="str">
        <f t="shared" si="0"/>
        <v>û</v>
      </c>
      <c r="M13" s="48">
        <v>17</v>
      </c>
      <c r="N13" s="67">
        <v>8.33</v>
      </c>
      <c r="O13" s="63" t="s">
        <v>40</v>
      </c>
      <c r="P13" s="6"/>
      <c r="Q13" s="6"/>
      <c r="R13" s="6"/>
      <c r="S13" s="6"/>
      <c r="T13" s="6"/>
      <c r="U13" s="35"/>
      <c r="V13" s="70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3.25" customHeight="1">
      <c r="A14" s="52">
        <v>9</v>
      </c>
      <c r="B14" s="71" t="s">
        <v>42</v>
      </c>
      <c r="C14" s="54"/>
      <c r="D14" s="73">
        <v>212</v>
      </c>
      <c r="E14" s="56">
        <v>96.1</v>
      </c>
      <c r="F14" s="57">
        <v>31</v>
      </c>
      <c r="G14" s="58">
        <v>1</v>
      </c>
      <c r="H14" s="59">
        <f t="shared" si="1"/>
        <v>32</v>
      </c>
      <c r="I14" s="60">
        <v>112</v>
      </c>
      <c r="J14" s="45">
        <f t="shared" si="2"/>
        <v>28.57</v>
      </c>
      <c r="K14" s="61">
        <f t="shared" si="3"/>
        <v>1</v>
      </c>
      <c r="L14" s="62" t="str">
        <f t="shared" si="0"/>
        <v>û</v>
      </c>
      <c r="M14" s="48">
        <v>79</v>
      </c>
      <c r="N14" s="67">
        <v>27.93</v>
      </c>
      <c r="O14" s="49" t="s">
        <v>40</v>
      </c>
      <c r="P14" s="6"/>
      <c r="Q14" s="6"/>
      <c r="R14" s="6"/>
      <c r="S14" s="6"/>
      <c r="T14" s="6"/>
      <c r="U14" s="35"/>
      <c r="V14" s="7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23.25" customHeight="1">
      <c r="A15" s="52">
        <v>10</v>
      </c>
      <c r="B15" s="71" t="s">
        <v>43</v>
      </c>
      <c r="C15" s="54"/>
      <c r="D15" s="73">
        <v>983</v>
      </c>
      <c r="E15" s="56">
        <v>96.1</v>
      </c>
      <c r="F15" s="57">
        <v>140</v>
      </c>
      <c r="G15" s="58">
        <v>28</v>
      </c>
      <c r="H15" s="59">
        <f t="shared" si="1"/>
        <v>168</v>
      </c>
      <c r="I15" s="60">
        <v>229</v>
      </c>
      <c r="J15" s="45">
        <f t="shared" si="2"/>
        <v>73.36</v>
      </c>
      <c r="K15" s="61">
        <f t="shared" si="3"/>
        <v>1</v>
      </c>
      <c r="L15" s="62" t="str">
        <f t="shared" si="0"/>
        <v>û</v>
      </c>
      <c r="M15" s="48">
        <v>178</v>
      </c>
      <c r="N15" s="67">
        <v>73.36</v>
      </c>
      <c r="O15" s="63" t="s">
        <v>40</v>
      </c>
      <c r="P15" s="6"/>
      <c r="Q15" s="6"/>
      <c r="R15" s="6"/>
      <c r="S15" s="6"/>
      <c r="T15" s="6"/>
      <c r="U15" s="35"/>
      <c r="V15" s="7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23.25" customHeight="1">
      <c r="A16" s="52">
        <v>11</v>
      </c>
      <c r="B16" s="71" t="s">
        <v>44</v>
      </c>
      <c r="C16" s="54"/>
      <c r="D16" s="73">
        <v>29</v>
      </c>
      <c r="E16" s="56">
        <v>96.1</v>
      </c>
      <c r="F16" s="57">
        <v>5</v>
      </c>
      <c r="G16" s="58">
        <v>0</v>
      </c>
      <c r="H16" s="59">
        <f t="shared" si="1"/>
        <v>5</v>
      </c>
      <c r="I16" s="60">
        <v>10</v>
      </c>
      <c r="J16" s="45">
        <f t="shared" si="2"/>
        <v>50</v>
      </c>
      <c r="K16" s="61">
        <f t="shared" si="3"/>
        <v>1</v>
      </c>
      <c r="L16" s="62" t="str">
        <f t="shared" si="0"/>
        <v>û</v>
      </c>
      <c r="M16" s="48">
        <v>8</v>
      </c>
      <c r="N16" s="67">
        <v>50</v>
      </c>
      <c r="O16" s="49" t="s">
        <v>40</v>
      </c>
      <c r="P16" s="6"/>
      <c r="Q16" s="6"/>
      <c r="R16" s="6"/>
      <c r="S16" s="6"/>
      <c r="T16" s="6"/>
      <c r="U16" s="35"/>
      <c r="V16" s="7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3" ht="23.25" customHeight="1">
      <c r="A17" s="52">
        <v>12</v>
      </c>
      <c r="B17" s="71" t="s">
        <v>45</v>
      </c>
      <c r="C17" s="54"/>
      <c r="D17" s="73">
        <v>912</v>
      </c>
      <c r="E17" s="56">
        <v>96.1</v>
      </c>
      <c r="F17" s="57">
        <v>99</v>
      </c>
      <c r="G17" s="58">
        <v>9</v>
      </c>
      <c r="H17" s="59">
        <f t="shared" si="1"/>
        <v>108</v>
      </c>
      <c r="I17" s="60">
        <v>214</v>
      </c>
      <c r="J17" s="45">
        <f t="shared" si="2"/>
        <v>50.47</v>
      </c>
      <c r="K17" s="61">
        <f t="shared" si="3"/>
        <v>1</v>
      </c>
      <c r="L17" s="62" t="str">
        <f t="shared" si="0"/>
        <v>û</v>
      </c>
      <c r="M17" s="48">
        <v>182</v>
      </c>
      <c r="N17" s="67">
        <v>50.47</v>
      </c>
      <c r="O17" s="63" t="s">
        <v>40</v>
      </c>
      <c r="P17" s="6"/>
      <c r="Q17" s="6"/>
      <c r="R17" s="6"/>
      <c r="S17" s="6"/>
      <c r="T17" s="6"/>
      <c r="U17" s="35"/>
      <c r="V17" s="70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3" ht="23.25" customHeight="1">
      <c r="A18" s="52">
        <v>13</v>
      </c>
      <c r="B18" s="71" t="s">
        <v>46</v>
      </c>
      <c r="C18" s="54"/>
      <c r="D18" s="73">
        <v>624</v>
      </c>
      <c r="E18" s="56">
        <v>96.1</v>
      </c>
      <c r="F18" s="57">
        <v>107</v>
      </c>
      <c r="G18" s="58">
        <v>2</v>
      </c>
      <c r="H18" s="59">
        <f t="shared" si="1"/>
        <v>109</v>
      </c>
      <c r="I18" s="60">
        <v>300</v>
      </c>
      <c r="J18" s="45">
        <f t="shared" si="2"/>
        <v>36.33</v>
      </c>
      <c r="K18" s="61">
        <f t="shared" si="3"/>
        <v>1</v>
      </c>
      <c r="L18" s="62" t="str">
        <f t="shared" si="0"/>
        <v>û</v>
      </c>
      <c r="M18" s="48">
        <v>218</v>
      </c>
      <c r="N18" s="67">
        <v>36.33</v>
      </c>
      <c r="O18" s="49" t="s">
        <v>40</v>
      </c>
      <c r="P18" s="6"/>
      <c r="Q18" s="6"/>
      <c r="R18" s="6"/>
      <c r="S18" s="6"/>
      <c r="T18" s="6"/>
      <c r="U18" s="35"/>
      <c r="V18" s="70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3" ht="23.25" customHeight="1">
      <c r="A19" s="52">
        <v>14</v>
      </c>
      <c r="B19" s="71" t="s">
        <v>47</v>
      </c>
      <c r="C19" s="54"/>
      <c r="D19" s="73">
        <v>359</v>
      </c>
      <c r="E19" s="56">
        <v>96.1</v>
      </c>
      <c r="F19" s="57">
        <v>125</v>
      </c>
      <c r="G19" s="58">
        <v>0</v>
      </c>
      <c r="H19" s="59">
        <f t="shared" si="1"/>
        <v>125</v>
      </c>
      <c r="I19" s="60">
        <v>200</v>
      </c>
      <c r="J19" s="45">
        <f t="shared" si="2"/>
        <v>62.5</v>
      </c>
      <c r="K19" s="61">
        <f t="shared" si="3"/>
        <v>1</v>
      </c>
      <c r="L19" s="62" t="str">
        <f t="shared" si="0"/>
        <v>û</v>
      </c>
      <c r="M19" s="48">
        <v>143</v>
      </c>
      <c r="N19" s="67">
        <v>62.5</v>
      </c>
      <c r="O19" s="63" t="s">
        <v>40</v>
      </c>
      <c r="P19" s="6"/>
      <c r="Q19" s="6"/>
      <c r="R19" s="6"/>
      <c r="S19" s="6"/>
      <c r="T19" s="6"/>
      <c r="U19" s="6"/>
      <c r="V19" s="70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3" ht="24" customHeight="1">
      <c r="A20" s="74" t="s">
        <v>48</v>
      </c>
      <c r="B20" s="75"/>
      <c r="C20" s="76"/>
      <c r="D20" s="77">
        <f>SUM(D6:D19)</f>
        <v>6541</v>
      </c>
      <c r="E20" s="78">
        <v>96.1</v>
      </c>
      <c r="F20" s="79">
        <f>SUM(F6:F19)</f>
        <v>1439</v>
      </c>
      <c r="G20" s="79">
        <f>SUM(G6:G19)</f>
        <v>115</v>
      </c>
      <c r="H20" s="79">
        <f>SUM(F20:G20)</f>
        <v>1554</v>
      </c>
      <c r="I20" s="80">
        <f>SUM(I6:I19)</f>
        <v>2629</v>
      </c>
      <c r="J20" s="81">
        <f>IFERROR(IF(H20&gt;0,ROUND((H20/I20)*100,2),"N/A"),0)</f>
        <v>59.11</v>
      </c>
      <c r="K20" s="82">
        <f t="shared" si="3"/>
        <v>1</v>
      </c>
      <c r="L20" s="83" t="str">
        <f t="shared" si="0"/>
        <v>û</v>
      </c>
      <c r="M20" s="84">
        <f>SUM(M6:M19)</f>
        <v>1994</v>
      </c>
      <c r="N20" s="85"/>
      <c r="O20" s="85"/>
      <c r="P20" s="6"/>
      <c r="Q20" s="6"/>
      <c r="R20" s="6"/>
      <c r="S20" s="6"/>
      <c r="T20" s="6"/>
      <c r="U20" s="6"/>
      <c r="V20" s="7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3" ht="24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6"/>
      <c r="O21" s="86"/>
      <c r="P21" s="6"/>
      <c r="Q21" s="6"/>
      <c r="R21" s="6"/>
      <c r="S21" s="6"/>
      <c r="T21" s="6"/>
      <c r="U21" s="6"/>
      <c r="V21" s="70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3" ht="28.5" customHeight="1">
      <c r="A22" s="87" t="s">
        <v>49</v>
      </c>
      <c r="B22" s="87"/>
      <c r="C22" s="88" t="s">
        <v>50</v>
      </c>
      <c r="D22" s="88"/>
      <c r="E22" s="88"/>
      <c r="F22" s="88"/>
      <c r="G22" s="88"/>
      <c r="H22" s="88"/>
      <c r="I22" s="88"/>
      <c r="J22" s="88"/>
      <c r="K22" s="89" t="s">
        <v>2</v>
      </c>
      <c r="L22" s="89" t="s">
        <v>51</v>
      </c>
      <c r="M22" s="89" t="s">
        <v>19</v>
      </c>
      <c r="N22" s="90" t="s">
        <v>21</v>
      </c>
      <c r="O22" s="91" t="s">
        <v>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3" ht="28.5" customHeight="1">
      <c r="A23" s="92"/>
      <c r="B23" s="92"/>
      <c r="C23" s="93"/>
      <c r="D23" s="93"/>
      <c r="E23" s="93"/>
      <c r="F23" s="93"/>
      <c r="G23" s="93"/>
      <c r="H23" s="93"/>
      <c r="I23" s="93"/>
      <c r="J23" s="93"/>
      <c r="K23" s="94">
        <v>2</v>
      </c>
      <c r="L23" s="95">
        <v>2</v>
      </c>
      <c r="M23" s="96" t="str">
        <f>IF(L23=5,"ü","û")</f>
        <v>û</v>
      </c>
      <c r="N23" s="48">
        <v>2</v>
      </c>
      <c r="O23" s="48" t="s">
        <v>52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3" ht="24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7"/>
      <c r="O24" s="9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3" ht="34.5" customHeight="1">
      <c r="A25" s="98" t="s">
        <v>11</v>
      </c>
      <c r="B25" s="99" t="s">
        <v>12</v>
      </c>
      <c r="C25" s="100"/>
      <c r="D25" s="101" t="s">
        <v>13</v>
      </c>
      <c r="E25" s="101" t="s">
        <v>15</v>
      </c>
      <c r="F25" s="102" t="s">
        <v>53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 t="s">
        <v>17</v>
      </c>
      <c r="V25" s="105"/>
      <c r="W25" s="10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96.75" customHeight="1">
      <c r="A26" s="98"/>
      <c r="B26" s="107"/>
      <c r="C26" s="38"/>
      <c r="D26" s="108"/>
      <c r="E26" s="108"/>
      <c r="F26" s="109" t="s">
        <v>54</v>
      </c>
      <c r="G26" s="109" t="s">
        <v>55</v>
      </c>
      <c r="H26" s="109" t="s">
        <v>56</v>
      </c>
      <c r="I26" s="109" t="s">
        <v>57</v>
      </c>
      <c r="J26" s="109" t="s">
        <v>58</v>
      </c>
      <c r="K26" s="109" t="s">
        <v>59</v>
      </c>
      <c r="L26" s="109" t="s">
        <v>60</v>
      </c>
      <c r="M26" s="109" t="s">
        <v>61</v>
      </c>
      <c r="N26" s="109" t="s">
        <v>62</v>
      </c>
      <c r="O26" s="109" t="s">
        <v>63</v>
      </c>
      <c r="P26" s="109" t="s">
        <v>64</v>
      </c>
      <c r="Q26" s="109" t="s">
        <v>65</v>
      </c>
      <c r="R26" s="109" t="s">
        <v>66</v>
      </c>
      <c r="S26" s="109" t="s">
        <v>67</v>
      </c>
      <c r="T26" s="109" t="s">
        <v>25</v>
      </c>
      <c r="U26" s="110"/>
      <c r="V26" s="111"/>
      <c r="W26" s="112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3.25" customHeight="1">
      <c r="A27" s="52">
        <v>1</v>
      </c>
      <c r="B27" s="53" t="s">
        <v>26</v>
      </c>
      <c r="C27" s="54"/>
      <c r="D27" s="55">
        <v>339</v>
      </c>
      <c r="E27" s="60">
        <v>106</v>
      </c>
      <c r="F27" s="60"/>
      <c r="G27" s="113">
        <v>1</v>
      </c>
      <c r="H27" s="60"/>
      <c r="I27" s="60"/>
      <c r="J27" s="113">
        <v>1</v>
      </c>
      <c r="K27" s="60"/>
      <c r="L27" s="113">
        <v>1</v>
      </c>
      <c r="M27" s="113">
        <v>1</v>
      </c>
      <c r="N27" s="60"/>
      <c r="O27" s="60"/>
      <c r="P27" s="60"/>
      <c r="Q27" s="113">
        <v>99</v>
      </c>
      <c r="R27" s="113">
        <v>3</v>
      </c>
      <c r="S27" s="60"/>
      <c r="T27" s="60">
        <f t="shared" ref="T27:T41" si="4">SUM(F27:S27)</f>
        <v>106</v>
      </c>
      <c r="U27" s="114">
        <f t="shared" ref="U27:U41" si="5">IFERROR(ROUND((E27/D27)*100,2),0)</f>
        <v>31.27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23.25" customHeight="1">
      <c r="A28" s="52">
        <v>2</v>
      </c>
      <c r="B28" s="53" t="s">
        <v>29</v>
      </c>
      <c r="C28" s="54"/>
      <c r="D28" s="55">
        <v>713</v>
      </c>
      <c r="E28" s="60">
        <v>314</v>
      </c>
      <c r="F28" s="115">
        <v>3</v>
      </c>
      <c r="G28" s="115">
        <v>7</v>
      </c>
      <c r="H28" s="115">
        <v>2</v>
      </c>
      <c r="I28" s="115">
        <v>83</v>
      </c>
      <c r="J28" s="115">
        <v>60</v>
      </c>
      <c r="K28" s="60"/>
      <c r="L28" s="115">
        <v>3</v>
      </c>
      <c r="M28" s="115">
        <v>7</v>
      </c>
      <c r="N28" s="115">
        <v>113</v>
      </c>
      <c r="O28" s="115">
        <v>28</v>
      </c>
      <c r="P28" s="60"/>
      <c r="Q28" s="115">
        <v>7</v>
      </c>
      <c r="R28" s="115">
        <v>1</v>
      </c>
      <c r="S28" s="60"/>
      <c r="T28" s="60">
        <f t="shared" si="4"/>
        <v>314</v>
      </c>
      <c r="U28" s="114">
        <f t="shared" si="5"/>
        <v>44.04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23.25" customHeight="1">
      <c r="A29" s="52">
        <v>3</v>
      </c>
      <c r="B29" s="53" t="s">
        <v>35</v>
      </c>
      <c r="C29" s="54"/>
      <c r="D29" s="55">
        <v>411</v>
      </c>
      <c r="E29" s="60">
        <v>75</v>
      </c>
      <c r="F29" s="116">
        <v>1</v>
      </c>
      <c r="G29" s="116">
        <v>1</v>
      </c>
      <c r="H29" s="116">
        <v>2</v>
      </c>
      <c r="I29" s="60"/>
      <c r="J29" s="116">
        <v>2</v>
      </c>
      <c r="K29" s="60"/>
      <c r="L29" s="116">
        <v>4</v>
      </c>
      <c r="M29" s="60"/>
      <c r="N29" s="116">
        <v>1</v>
      </c>
      <c r="O29" s="116">
        <v>1</v>
      </c>
      <c r="P29" s="60"/>
      <c r="Q29" s="116">
        <v>61</v>
      </c>
      <c r="R29" s="116">
        <v>2</v>
      </c>
      <c r="S29" s="60"/>
      <c r="T29" s="60">
        <f t="shared" si="4"/>
        <v>75</v>
      </c>
      <c r="U29" s="114">
        <f t="shared" si="5"/>
        <v>18.25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23.25" customHeight="1">
      <c r="A30" s="52">
        <v>4</v>
      </c>
      <c r="B30" s="71" t="s">
        <v>36</v>
      </c>
      <c r="C30" s="54"/>
      <c r="D30" s="72">
        <v>1011</v>
      </c>
      <c r="E30" s="60">
        <v>283</v>
      </c>
      <c r="F30" s="117">
        <v>4</v>
      </c>
      <c r="G30" s="117">
        <v>9</v>
      </c>
      <c r="H30" s="117">
        <v>2</v>
      </c>
      <c r="I30" s="117">
        <v>1</v>
      </c>
      <c r="J30" s="117">
        <v>4</v>
      </c>
      <c r="K30" s="60"/>
      <c r="L30" s="117">
        <v>22</v>
      </c>
      <c r="M30" s="117">
        <v>17</v>
      </c>
      <c r="N30" s="117">
        <v>80</v>
      </c>
      <c r="O30" s="117">
        <v>9</v>
      </c>
      <c r="P30" s="117">
        <v>1</v>
      </c>
      <c r="Q30" s="117">
        <v>19</v>
      </c>
      <c r="R30" s="117">
        <v>71</v>
      </c>
      <c r="S30" s="117">
        <v>44</v>
      </c>
      <c r="T30" s="60">
        <f t="shared" si="4"/>
        <v>283</v>
      </c>
      <c r="U30" s="114">
        <f t="shared" si="5"/>
        <v>27.99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23.25" customHeight="1">
      <c r="A31" s="52">
        <v>5</v>
      </c>
      <c r="B31" s="71" t="s">
        <v>37</v>
      </c>
      <c r="C31" s="54"/>
      <c r="D31" s="72">
        <v>351</v>
      </c>
      <c r="E31" s="60">
        <v>130</v>
      </c>
      <c r="F31" s="118">
        <v>3</v>
      </c>
      <c r="G31" s="118">
        <v>48</v>
      </c>
      <c r="H31" s="118">
        <v>9</v>
      </c>
      <c r="I31" s="118">
        <v>4</v>
      </c>
      <c r="J31" s="118">
        <v>2</v>
      </c>
      <c r="K31" s="118">
        <v>3</v>
      </c>
      <c r="L31" s="118">
        <v>3</v>
      </c>
      <c r="M31" s="118">
        <v>8</v>
      </c>
      <c r="N31" s="118">
        <v>25</v>
      </c>
      <c r="O31" s="118">
        <v>21</v>
      </c>
      <c r="P31" s="60"/>
      <c r="Q31" s="118">
        <v>1</v>
      </c>
      <c r="R31" s="118">
        <v>3</v>
      </c>
      <c r="S31" s="60"/>
      <c r="T31" s="60">
        <f t="shared" si="4"/>
        <v>130</v>
      </c>
      <c r="U31" s="114">
        <f t="shared" si="5"/>
        <v>37.04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3.25" customHeight="1">
      <c r="A32" s="52">
        <v>6</v>
      </c>
      <c r="B32" s="71" t="s">
        <v>38</v>
      </c>
      <c r="C32" s="54"/>
      <c r="D32" s="72">
        <v>204</v>
      </c>
      <c r="E32" s="119">
        <v>37</v>
      </c>
      <c r="F32" s="119"/>
      <c r="G32" s="119"/>
      <c r="H32" s="119"/>
      <c r="I32" s="119"/>
      <c r="J32" s="120">
        <v>1</v>
      </c>
      <c r="K32" s="119"/>
      <c r="L32" s="119"/>
      <c r="M32" s="120">
        <v>2</v>
      </c>
      <c r="N32" s="120">
        <v>1</v>
      </c>
      <c r="O32" s="120">
        <v>2</v>
      </c>
      <c r="P32" s="119"/>
      <c r="Q32" s="120">
        <v>1</v>
      </c>
      <c r="R32" s="120">
        <v>30</v>
      </c>
      <c r="S32" s="119"/>
      <c r="T32" s="60">
        <f t="shared" si="4"/>
        <v>37</v>
      </c>
      <c r="U32" s="114">
        <f t="shared" si="5"/>
        <v>18.14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3.25" customHeight="1">
      <c r="A33" s="52">
        <v>7</v>
      </c>
      <c r="B33" s="71" t="s">
        <v>39</v>
      </c>
      <c r="C33" s="54"/>
      <c r="D33" s="73">
        <v>274</v>
      </c>
      <c r="E33" s="60">
        <v>60</v>
      </c>
      <c r="F33" s="60"/>
      <c r="G33" s="60"/>
      <c r="H33" s="121">
        <v>1</v>
      </c>
      <c r="I33" s="121">
        <v>3</v>
      </c>
      <c r="J33" s="121">
        <v>31</v>
      </c>
      <c r="K33" s="60"/>
      <c r="L33" s="60"/>
      <c r="M33" s="119"/>
      <c r="N33" s="121">
        <v>20</v>
      </c>
      <c r="O33" s="121">
        <v>4</v>
      </c>
      <c r="P33" s="60"/>
      <c r="Q33" s="60"/>
      <c r="R33" s="60"/>
      <c r="S33" s="121">
        <v>1</v>
      </c>
      <c r="T33" s="60">
        <f t="shared" si="4"/>
        <v>60</v>
      </c>
      <c r="U33" s="114">
        <f t="shared" si="5"/>
        <v>21.9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23.25" customHeight="1">
      <c r="A34" s="52">
        <v>8</v>
      </c>
      <c r="B34" s="71" t="s">
        <v>41</v>
      </c>
      <c r="C34" s="54"/>
      <c r="D34" s="73">
        <v>119</v>
      </c>
      <c r="E34" s="60">
        <v>2</v>
      </c>
      <c r="F34" s="60"/>
      <c r="G34" s="60"/>
      <c r="H34" s="60"/>
      <c r="I34" s="60"/>
      <c r="J34" s="60"/>
      <c r="K34" s="60"/>
      <c r="L34" s="60"/>
      <c r="M34" s="60"/>
      <c r="N34" s="60"/>
      <c r="O34" s="122">
        <v>2</v>
      </c>
      <c r="P34" s="60"/>
      <c r="Q34" s="60"/>
      <c r="R34" s="60"/>
      <c r="S34" s="60"/>
      <c r="T34" s="60">
        <f t="shared" si="4"/>
        <v>2</v>
      </c>
      <c r="U34" s="114">
        <f t="shared" si="5"/>
        <v>1.68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23.25" customHeight="1">
      <c r="A35" s="52">
        <v>9</v>
      </c>
      <c r="B35" s="71" t="s">
        <v>42</v>
      </c>
      <c r="C35" s="54"/>
      <c r="D35" s="73">
        <v>212</v>
      </c>
      <c r="E35" s="60">
        <v>32</v>
      </c>
      <c r="F35" s="60"/>
      <c r="G35" s="60"/>
      <c r="H35" s="60"/>
      <c r="I35" s="60"/>
      <c r="J35" s="60"/>
      <c r="K35" s="60"/>
      <c r="L35" s="60"/>
      <c r="M35" s="60"/>
      <c r="N35" s="60"/>
      <c r="O35" s="123">
        <v>32</v>
      </c>
      <c r="P35" s="60"/>
      <c r="Q35" s="60"/>
      <c r="R35" s="60"/>
      <c r="S35" s="60"/>
      <c r="T35" s="60">
        <f t="shared" si="4"/>
        <v>32</v>
      </c>
      <c r="U35" s="114">
        <f t="shared" si="5"/>
        <v>15.09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23.25" customHeight="1">
      <c r="A36" s="52">
        <v>10</v>
      </c>
      <c r="B36" s="71" t="s">
        <v>43</v>
      </c>
      <c r="C36" s="54"/>
      <c r="D36" s="73">
        <v>983</v>
      </c>
      <c r="E36" s="60">
        <v>168</v>
      </c>
      <c r="F36" s="124">
        <v>2</v>
      </c>
      <c r="G36" s="124">
        <v>1</v>
      </c>
      <c r="H36" s="60"/>
      <c r="I36" s="124">
        <v>4</v>
      </c>
      <c r="J36" s="124">
        <v>1</v>
      </c>
      <c r="K36" s="60"/>
      <c r="L36" s="124">
        <v>153</v>
      </c>
      <c r="M36" s="124">
        <v>2</v>
      </c>
      <c r="N36" s="124">
        <v>3</v>
      </c>
      <c r="O36" s="60"/>
      <c r="P36" s="60"/>
      <c r="Q36" s="124">
        <v>1</v>
      </c>
      <c r="R36" s="60"/>
      <c r="S36" s="124">
        <v>1</v>
      </c>
      <c r="T36" s="60">
        <f t="shared" si="4"/>
        <v>168</v>
      </c>
      <c r="U36" s="114">
        <f t="shared" si="5"/>
        <v>17.09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23.25" customHeight="1">
      <c r="A37" s="52">
        <v>11</v>
      </c>
      <c r="B37" s="71" t="s">
        <v>44</v>
      </c>
      <c r="C37" s="54"/>
      <c r="D37" s="73">
        <v>29</v>
      </c>
      <c r="E37" s="60">
        <v>5</v>
      </c>
      <c r="F37" s="60"/>
      <c r="G37" s="125">
        <v>4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125">
        <v>1</v>
      </c>
      <c r="S37" s="60"/>
      <c r="T37" s="60">
        <f t="shared" si="4"/>
        <v>5</v>
      </c>
      <c r="U37" s="114">
        <f t="shared" si="5"/>
        <v>17.239999999999998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23.25" customHeight="1">
      <c r="A38" s="52">
        <v>12</v>
      </c>
      <c r="B38" s="71" t="s">
        <v>45</v>
      </c>
      <c r="C38" s="54"/>
      <c r="D38" s="73">
        <v>912</v>
      </c>
      <c r="E38" s="60">
        <v>108</v>
      </c>
      <c r="F38" s="60"/>
      <c r="G38" s="60"/>
      <c r="H38" s="60"/>
      <c r="I38" s="126">
        <v>1</v>
      </c>
      <c r="J38" s="60"/>
      <c r="K38" s="60"/>
      <c r="L38" s="60"/>
      <c r="M38" s="126">
        <v>1</v>
      </c>
      <c r="N38" s="126">
        <v>3</v>
      </c>
      <c r="O38" s="60"/>
      <c r="P38" s="126">
        <v>3</v>
      </c>
      <c r="Q38" s="126">
        <v>1</v>
      </c>
      <c r="R38" s="126">
        <v>99</v>
      </c>
      <c r="S38" s="60"/>
      <c r="T38" s="60">
        <f t="shared" si="4"/>
        <v>108</v>
      </c>
      <c r="U38" s="114">
        <f t="shared" si="5"/>
        <v>11.84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23.25" customHeight="1">
      <c r="A39" s="52">
        <v>13</v>
      </c>
      <c r="B39" s="71" t="s">
        <v>46</v>
      </c>
      <c r="C39" s="54"/>
      <c r="D39" s="73">
        <v>624</v>
      </c>
      <c r="E39" s="60">
        <v>109</v>
      </c>
      <c r="F39" s="127">
        <v>2</v>
      </c>
      <c r="G39" s="127">
        <v>2</v>
      </c>
      <c r="H39" s="127">
        <v>49</v>
      </c>
      <c r="I39" s="127">
        <v>1</v>
      </c>
      <c r="J39" s="60"/>
      <c r="K39" s="60"/>
      <c r="L39" s="127">
        <v>34</v>
      </c>
      <c r="M39" s="127">
        <v>2</v>
      </c>
      <c r="N39" s="127">
        <v>15</v>
      </c>
      <c r="O39" s="127">
        <v>2</v>
      </c>
      <c r="P39" s="60"/>
      <c r="Q39" s="60"/>
      <c r="R39" s="127">
        <v>2</v>
      </c>
      <c r="S39" s="60"/>
      <c r="T39" s="60">
        <f t="shared" si="4"/>
        <v>109</v>
      </c>
      <c r="U39" s="114">
        <f t="shared" si="5"/>
        <v>17.47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23.25" customHeight="1">
      <c r="A40" s="52">
        <v>14</v>
      </c>
      <c r="B40" s="71" t="s">
        <v>47</v>
      </c>
      <c r="C40" s="54"/>
      <c r="D40" s="73">
        <v>359</v>
      </c>
      <c r="E40" s="60">
        <v>125</v>
      </c>
      <c r="F40" s="128">
        <v>1</v>
      </c>
      <c r="G40" s="60"/>
      <c r="H40" s="60"/>
      <c r="I40" s="60"/>
      <c r="J40" s="128">
        <v>1</v>
      </c>
      <c r="K40" s="60"/>
      <c r="L40" s="60"/>
      <c r="M40" s="60"/>
      <c r="N40" s="128">
        <v>122</v>
      </c>
      <c r="O40" s="60"/>
      <c r="P40" s="60"/>
      <c r="Q40" s="60"/>
      <c r="R40" s="60"/>
      <c r="S40" s="128">
        <v>1</v>
      </c>
      <c r="T40" s="60">
        <f t="shared" si="4"/>
        <v>125</v>
      </c>
      <c r="U40" s="114">
        <f t="shared" si="5"/>
        <v>34.82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24" customHeight="1">
      <c r="A41" s="129" t="s">
        <v>48</v>
      </c>
      <c r="B41" s="130"/>
      <c r="C41" s="131"/>
      <c r="D41" s="132">
        <f>SUM(D27:D40)</f>
        <v>6541</v>
      </c>
      <c r="E41" s="132">
        <f>SUM(E27:E40)</f>
        <v>1554</v>
      </c>
      <c r="F41" s="132">
        <f>SUM(F27:F40)</f>
        <v>16</v>
      </c>
      <c r="G41" s="132">
        <f t="shared" ref="G41:S41" si="6">SUM(G27:G40)</f>
        <v>73</v>
      </c>
      <c r="H41" s="132">
        <f t="shared" si="6"/>
        <v>65</v>
      </c>
      <c r="I41" s="132">
        <f t="shared" si="6"/>
        <v>97</v>
      </c>
      <c r="J41" s="132">
        <f t="shared" si="6"/>
        <v>103</v>
      </c>
      <c r="K41" s="132">
        <f t="shared" si="6"/>
        <v>3</v>
      </c>
      <c r="L41" s="132">
        <f t="shared" si="6"/>
        <v>220</v>
      </c>
      <c r="M41" s="132">
        <f t="shared" si="6"/>
        <v>40</v>
      </c>
      <c r="N41" s="132">
        <f t="shared" si="6"/>
        <v>383</v>
      </c>
      <c r="O41" s="132">
        <f t="shared" si="6"/>
        <v>101</v>
      </c>
      <c r="P41" s="132">
        <f t="shared" si="6"/>
        <v>4</v>
      </c>
      <c r="Q41" s="132">
        <f t="shared" si="6"/>
        <v>190</v>
      </c>
      <c r="R41" s="132">
        <f t="shared" si="6"/>
        <v>212</v>
      </c>
      <c r="S41" s="132">
        <f t="shared" si="6"/>
        <v>47</v>
      </c>
      <c r="T41" s="133">
        <f t="shared" si="4"/>
        <v>1554</v>
      </c>
      <c r="U41" s="134">
        <f t="shared" si="5"/>
        <v>23.76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24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3" ht="24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3" ht="24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3" s="137" customFormat="1" ht="24" customHeight="1">
      <c r="A45" s="135" t="s">
        <v>68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6"/>
      <c r="O45" s="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43" ht="24" customHeight="1">
      <c r="A46" s="7" t="s">
        <v>11</v>
      </c>
      <c r="B46" s="6" t="s">
        <v>12</v>
      </c>
      <c r="C46" s="6">
        <v>0</v>
      </c>
      <c r="D46" s="6" t="s">
        <v>13</v>
      </c>
      <c r="E46" s="6" t="s">
        <v>14</v>
      </c>
      <c r="F46" s="138" t="s">
        <v>69</v>
      </c>
      <c r="G46" s="138" t="s">
        <v>70</v>
      </c>
      <c r="H46" s="6" t="s">
        <v>25</v>
      </c>
      <c r="I46" s="138" t="s">
        <v>71</v>
      </c>
      <c r="J46" s="6" t="s">
        <v>72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3" ht="24" hidden="1" customHeight="1">
      <c r="A47" s="7">
        <v>0</v>
      </c>
      <c r="B47" s="6">
        <v>0</v>
      </c>
      <c r="C47" s="6">
        <v>0</v>
      </c>
      <c r="D47" s="6">
        <v>0</v>
      </c>
      <c r="E47" s="6">
        <v>0</v>
      </c>
      <c r="F47" s="138" t="s">
        <v>69</v>
      </c>
      <c r="G47" s="138" t="s">
        <v>70</v>
      </c>
      <c r="H47" s="6" t="s">
        <v>25</v>
      </c>
      <c r="I47" s="6">
        <v>0</v>
      </c>
      <c r="J47" s="6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3" ht="24" customHeight="1">
      <c r="A48" s="7">
        <f t="shared" ref="A48:A62" si="7">A6</f>
        <v>1</v>
      </c>
      <c r="B48" s="6" t="s">
        <v>73</v>
      </c>
      <c r="C48" s="6">
        <f t="shared" ref="C48:J62" si="8">C6</f>
        <v>0</v>
      </c>
      <c r="D48" s="6">
        <f t="shared" si="8"/>
        <v>339</v>
      </c>
      <c r="E48" s="6">
        <f t="shared" si="8"/>
        <v>96.1</v>
      </c>
      <c r="F48" s="6">
        <f t="shared" si="8"/>
        <v>81</v>
      </c>
      <c r="G48" s="6">
        <f t="shared" si="8"/>
        <v>25</v>
      </c>
      <c r="H48" s="6">
        <f t="shared" si="8"/>
        <v>106</v>
      </c>
      <c r="I48" s="6">
        <f t="shared" si="8"/>
        <v>172</v>
      </c>
      <c r="J48" s="50">
        <f t="shared" si="8"/>
        <v>61.63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24" customHeight="1">
      <c r="A49" s="7">
        <f t="shared" si="7"/>
        <v>2</v>
      </c>
      <c r="B49" s="6" t="s">
        <v>74</v>
      </c>
      <c r="C49" s="6">
        <f t="shared" si="8"/>
        <v>0</v>
      </c>
      <c r="D49" s="6">
        <f t="shared" si="8"/>
        <v>713</v>
      </c>
      <c r="E49" s="6">
        <f t="shared" si="8"/>
        <v>96.1</v>
      </c>
      <c r="F49" s="6">
        <f t="shared" si="8"/>
        <v>308</v>
      </c>
      <c r="G49" s="6">
        <f t="shared" si="8"/>
        <v>6</v>
      </c>
      <c r="H49" s="6">
        <f t="shared" si="8"/>
        <v>314</v>
      </c>
      <c r="I49" s="6">
        <f t="shared" si="8"/>
        <v>326</v>
      </c>
      <c r="J49" s="50">
        <f t="shared" si="8"/>
        <v>96.32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24" customHeight="1">
      <c r="A50" s="7">
        <f t="shared" si="7"/>
        <v>3</v>
      </c>
      <c r="B50" s="6" t="s">
        <v>75</v>
      </c>
      <c r="C50" s="6">
        <f t="shared" si="8"/>
        <v>0</v>
      </c>
      <c r="D50" s="6">
        <f t="shared" si="8"/>
        <v>411</v>
      </c>
      <c r="E50" s="6">
        <f t="shared" si="8"/>
        <v>96.1</v>
      </c>
      <c r="F50" s="6">
        <f t="shared" si="8"/>
        <v>73</v>
      </c>
      <c r="G50" s="6">
        <f t="shared" si="8"/>
        <v>2</v>
      </c>
      <c r="H50" s="6">
        <f t="shared" si="8"/>
        <v>75</v>
      </c>
      <c r="I50" s="6">
        <f t="shared" si="8"/>
        <v>171</v>
      </c>
      <c r="J50" s="50">
        <f t="shared" si="8"/>
        <v>43.86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24" customHeight="1">
      <c r="A51" s="7">
        <f t="shared" si="7"/>
        <v>4</v>
      </c>
      <c r="B51" s="6" t="s">
        <v>76</v>
      </c>
      <c r="C51" s="6">
        <f t="shared" si="8"/>
        <v>0</v>
      </c>
      <c r="D51" s="6">
        <f t="shared" si="8"/>
        <v>1011</v>
      </c>
      <c r="E51" s="6">
        <f t="shared" si="8"/>
        <v>96.1</v>
      </c>
      <c r="F51" s="6">
        <f t="shared" si="8"/>
        <v>257</v>
      </c>
      <c r="G51" s="6">
        <f t="shared" si="8"/>
        <v>26</v>
      </c>
      <c r="H51" s="6">
        <f t="shared" si="8"/>
        <v>283</v>
      </c>
      <c r="I51" s="6">
        <f t="shared" si="8"/>
        <v>490</v>
      </c>
      <c r="J51" s="50">
        <f t="shared" si="8"/>
        <v>57.76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4" customHeight="1">
      <c r="A52" s="7">
        <f t="shared" si="7"/>
        <v>5</v>
      </c>
      <c r="B52" s="6" t="s">
        <v>77</v>
      </c>
      <c r="C52" s="6">
        <f t="shared" si="8"/>
        <v>0</v>
      </c>
      <c r="D52" s="6">
        <f t="shared" si="8"/>
        <v>351</v>
      </c>
      <c r="E52" s="6">
        <f t="shared" si="8"/>
        <v>96.1</v>
      </c>
      <c r="F52" s="6">
        <f t="shared" si="8"/>
        <v>121</v>
      </c>
      <c r="G52" s="6">
        <f t="shared" si="8"/>
        <v>9</v>
      </c>
      <c r="H52" s="6">
        <f t="shared" si="8"/>
        <v>130</v>
      </c>
      <c r="I52" s="6">
        <f t="shared" si="8"/>
        <v>197</v>
      </c>
      <c r="J52" s="50">
        <f t="shared" si="8"/>
        <v>65.989999999999995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24" customHeight="1">
      <c r="A53" s="7">
        <f t="shared" si="7"/>
        <v>6</v>
      </c>
      <c r="B53" s="6" t="s">
        <v>78</v>
      </c>
      <c r="C53" s="6">
        <f t="shared" si="8"/>
        <v>0</v>
      </c>
      <c r="D53" s="6">
        <f t="shared" si="8"/>
        <v>204</v>
      </c>
      <c r="E53" s="6">
        <f t="shared" si="8"/>
        <v>96.1</v>
      </c>
      <c r="F53" s="6">
        <f t="shared" si="8"/>
        <v>30</v>
      </c>
      <c r="G53" s="6">
        <f t="shared" si="8"/>
        <v>7</v>
      </c>
      <c r="H53" s="6">
        <f t="shared" si="8"/>
        <v>37</v>
      </c>
      <c r="I53" s="6">
        <f t="shared" si="8"/>
        <v>78</v>
      </c>
      <c r="J53" s="50">
        <f t="shared" si="8"/>
        <v>47.44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24" customHeight="1">
      <c r="A54" s="7">
        <f t="shared" si="7"/>
        <v>7</v>
      </c>
      <c r="B54" s="6" t="s">
        <v>79</v>
      </c>
      <c r="C54" s="6">
        <f t="shared" si="8"/>
        <v>0</v>
      </c>
      <c r="D54" s="6">
        <f t="shared" si="8"/>
        <v>274</v>
      </c>
      <c r="E54" s="6">
        <f t="shared" si="8"/>
        <v>96.1</v>
      </c>
      <c r="F54" s="6">
        <f t="shared" si="8"/>
        <v>60</v>
      </c>
      <c r="G54" s="6">
        <f t="shared" si="8"/>
        <v>0</v>
      </c>
      <c r="H54" s="6">
        <f t="shared" si="8"/>
        <v>60</v>
      </c>
      <c r="I54" s="6">
        <f t="shared" si="8"/>
        <v>106</v>
      </c>
      <c r="J54" s="50">
        <f t="shared" si="8"/>
        <v>56.6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24" customHeight="1">
      <c r="A55" s="7">
        <f t="shared" si="7"/>
        <v>8</v>
      </c>
      <c r="B55" s="6" t="s">
        <v>80</v>
      </c>
      <c r="C55" s="6">
        <f t="shared" si="8"/>
        <v>0</v>
      </c>
      <c r="D55" s="6">
        <f t="shared" si="8"/>
        <v>119</v>
      </c>
      <c r="E55" s="6">
        <f t="shared" si="8"/>
        <v>96.1</v>
      </c>
      <c r="F55" s="6">
        <f t="shared" si="8"/>
        <v>2</v>
      </c>
      <c r="G55" s="6">
        <f t="shared" si="8"/>
        <v>0</v>
      </c>
      <c r="H55" s="6">
        <f t="shared" si="8"/>
        <v>2</v>
      </c>
      <c r="I55" s="6">
        <f t="shared" si="8"/>
        <v>24</v>
      </c>
      <c r="J55" s="50">
        <f t="shared" si="8"/>
        <v>8.33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24" customHeight="1">
      <c r="A56" s="7">
        <f t="shared" si="7"/>
        <v>9</v>
      </c>
      <c r="B56" s="6" t="s">
        <v>81</v>
      </c>
      <c r="C56" s="6">
        <f t="shared" si="8"/>
        <v>0</v>
      </c>
      <c r="D56" s="6">
        <f t="shared" si="8"/>
        <v>212</v>
      </c>
      <c r="E56" s="6">
        <f t="shared" si="8"/>
        <v>96.1</v>
      </c>
      <c r="F56" s="6">
        <f t="shared" si="8"/>
        <v>31</v>
      </c>
      <c r="G56" s="6">
        <f t="shared" si="8"/>
        <v>1</v>
      </c>
      <c r="H56" s="6">
        <f t="shared" si="8"/>
        <v>32</v>
      </c>
      <c r="I56" s="6">
        <f t="shared" si="8"/>
        <v>112</v>
      </c>
      <c r="J56" s="50">
        <f t="shared" si="8"/>
        <v>28.57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24" customHeight="1">
      <c r="A57" s="7">
        <f t="shared" si="7"/>
        <v>10</v>
      </c>
      <c r="B57" s="6" t="s">
        <v>82</v>
      </c>
      <c r="C57" s="6">
        <f t="shared" si="8"/>
        <v>0</v>
      </c>
      <c r="D57" s="6">
        <f t="shared" si="8"/>
        <v>983</v>
      </c>
      <c r="E57" s="6">
        <f t="shared" si="8"/>
        <v>96.1</v>
      </c>
      <c r="F57" s="6">
        <f t="shared" si="8"/>
        <v>140</v>
      </c>
      <c r="G57" s="6">
        <f t="shared" si="8"/>
        <v>28</v>
      </c>
      <c r="H57" s="6">
        <f t="shared" si="8"/>
        <v>168</v>
      </c>
      <c r="I57" s="6">
        <f t="shared" si="8"/>
        <v>229</v>
      </c>
      <c r="J57" s="50">
        <f t="shared" si="8"/>
        <v>73.36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24" customHeight="1">
      <c r="A58" s="7">
        <f t="shared" si="7"/>
        <v>11</v>
      </c>
      <c r="B58" s="6" t="s">
        <v>83</v>
      </c>
      <c r="C58" s="6">
        <f t="shared" si="8"/>
        <v>0</v>
      </c>
      <c r="D58" s="6">
        <f t="shared" si="8"/>
        <v>29</v>
      </c>
      <c r="E58" s="6">
        <f t="shared" si="8"/>
        <v>96.1</v>
      </c>
      <c r="F58" s="6">
        <f t="shared" si="8"/>
        <v>5</v>
      </c>
      <c r="G58" s="6">
        <f t="shared" si="8"/>
        <v>0</v>
      </c>
      <c r="H58" s="6">
        <f t="shared" si="8"/>
        <v>5</v>
      </c>
      <c r="I58" s="6">
        <f t="shared" si="8"/>
        <v>10</v>
      </c>
      <c r="J58" s="50">
        <f t="shared" si="8"/>
        <v>50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24" customHeight="1">
      <c r="A59" s="7">
        <f t="shared" si="7"/>
        <v>12</v>
      </c>
      <c r="B59" s="6" t="s">
        <v>84</v>
      </c>
      <c r="C59" s="6">
        <f t="shared" si="8"/>
        <v>0</v>
      </c>
      <c r="D59" s="6">
        <f t="shared" si="8"/>
        <v>912</v>
      </c>
      <c r="E59" s="6">
        <f t="shared" si="8"/>
        <v>96.1</v>
      </c>
      <c r="F59" s="6">
        <f t="shared" si="8"/>
        <v>99</v>
      </c>
      <c r="G59" s="6">
        <f t="shared" si="8"/>
        <v>9</v>
      </c>
      <c r="H59" s="6">
        <f t="shared" si="8"/>
        <v>108</v>
      </c>
      <c r="I59" s="6">
        <f t="shared" si="8"/>
        <v>214</v>
      </c>
      <c r="J59" s="50">
        <f t="shared" si="8"/>
        <v>50.47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24" customHeight="1">
      <c r="A60" s="7">
        <f t="shared" si="7"/>
        <v>13</v>
      </c>
      <c r="B60" s="6" t="s">
        <v>85</v>
      </c>
      <c r="C60" s="6">
        <f t="shared" si="8"/>
        <v>0</v>
      </c>
      <c r="D60" s="6">
        <f t="shared" si="8"/>
        <v>624</v>
      </c>
      <c r="E60" s="6">
        <f t="shared" si="8"/>
        <v>96.1</v>
      </c>
      <c r="F60" s="6">
        <f t="shared" si="8"/>
        <v>107</v>
      </c>
      <c r="G60" s="6">
        <f t="shared" si="8"/>
        <v>2</v>
      </c>
      <c r="H60" s="6">
        <f t="shared" si="8"/>
        <v>109</v>
      </c>
      <c r="I60" s="6">
        <f t="shared" si="8"/>
        <v>300</v>
      </c>
      <c r="J60" s="50">
        <f t="shared" si="8"/>
        <v>36.33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24" customHeight="1">
      <c r="A61" s="7">
        <f t="shared" si="7"/>
        <v>14</v>
      </c>
      <c r="B61" s="6" t="s">
        <v>86</v>
      </c>
      <c r="C61" s="6">
        <f t="shared" si="8"/>
        <v>0</v>
      </c>
      <c r="D61" s="6">
        <f t="shared" si="8"/>
        <v>359</v>
      </c>
      <c r="E61" s="6">
        <f t="shared" si="8"/>
        <v>96.1</v>
      </c>
      <c r="F61" s="6">
        <f t="shared" si="8"/>
        <v>125</v>
      </c>
      <c r="G61" s="6">
        <f t="shared" si="8"/>
        <v>0</v>
      </c>
      <c r="H61" s="6">
        <f t="shared" si="8"/>
        <v>125</v>
      </c>
      <c r="I61" s="6">
        <f t="shared" si="8"/>
        <v>200</v>
      </c>
      <c r="J61" s="50">
        <f t="shared" si="8"/>
        <v>62.5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24" customHeight="1">
      <c r="A62" s="7" t="str">
        <f t="shared" si="7"/>
        <v>ระดับมหาวิทยาลัย</v>
      </c>
      <c r="B62" s="139" t="s">
        <v>87</v>
      </c>
      <c r="C62" s="139">
        <f t="shared" si="8"/>
        <v>0</v>
      </c>
      <c r="D62" s="139">
        <f t="shared" si="8"/>
        <v>6541</v>
      </c>
      <c r="E62" s="139">
        <f t="shared" si="8"/>
        <v>96.1</v>
      </c>
      <c r="F62" s="139">
        <f t="shared" si="8"/>
        <v>1439</v>
      </c>
      <c r="G62" s="139">
        <f t="shared" si="8"/>
        <v>115</v>
      </c>
      <c r="H62" s="139">
        <f t="shared" si="8"/>
        <v>1554</v>
      </c>
      <c r="I62" s="139">
        <f t="shared" si="8"/>
        <v>2629</v>
      </c>
      <c r="J62" s="140">
        <f t="shared" si="8"/>
        <v>59.11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24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24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ht="24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ht="24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24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ht="24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ht="24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ht="24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ht="24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ht="2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ht="24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ht="24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ht="24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ht="24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ht="24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ht="24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ht="24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ht="24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ht="24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ht="24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ht="24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ht="24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ht="24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ht="24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ht="24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ht="24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ht="24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ht="24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ht="24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ht="24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ht="24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ht="24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ht="24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ht="24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ht="24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ht="24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ht="24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ht="24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ht="24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ht="24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ht="24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ht="24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ht="24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ht="24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ht="24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ht="24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ht="24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ht="24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ht="24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ht="24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ht="24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ht="24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ht="24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ht="24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ht="24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ht="24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ht="24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ht="24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ht="24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ht="24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ht="24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ht="24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ht="24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ht="24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ht="24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ht="24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ht="24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ht="24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ht="24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ht="24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ht="24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ht="24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ht="24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ht="24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41"/>
      <c r="X137" s="141"/>
      <c r="Y137" s="141"/>
      <c r="Z137" s="141"/>
      <c r="AA137" s="141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ht="24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41"/>
      <c r="O138" s="141"/>
      <c r="P138" s="6"/>
      <c r="Q138" s="6"/>
      <c r="R138" s="6"/>
      <c r="S138" s="6"/>
      <c r="T138" s="6"/>
      <c r="U138" s="6"/>
      <c r="V138" s="6"/>
      <c r="W138" s="141"/>
      <c r="X138" s="141"/>
      <c r="Y138" s="141"/>
      <c r="Z138" s="141"/>
      <c r="AA138" s="141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ht="24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41"/>
      <c r="O139" s="141"/>
      <c r="P139" s="6"/>
      <c r="Q139" s="6"/>
      <c r="R139" s="6"/>
      <c r="S139" s="6"/>
      <c r="T139" s="6"/>
      <c r="U139" s="6"/>
      <c r="V139" s="6"/>
      <c r="W139" s="141"/>
      <c r="X139" s="141"/>
      <c r="Y139" s="141"/>
      <c r="Z139" s="141"/>
      <c r="AA139" s="141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ht="24" customHeight="1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ht="24" customHeight="1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ht="24" customHeight="1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ht="24" customHeight="1"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ht="24" customHeight="1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ht="24" customHeight="1"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ht="24" customHeight="1"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ht="24" customHeight="1"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ht="24" customHeight="1"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ht="24" customHeight="1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ht="24" customHeight="1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ht="24" customHeight="1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ht="24" customHeight="1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ht="24" customHeight="1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ht="24" customHeight="1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ht="24" customHeight="1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ht="24" customHeight="1"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ht="24" customHeight="1"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ht="24" customHeight="1"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ht="24" customHeight="1"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ht="24" customHeight="1"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ht="24" customHeight="1"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ht="24" customHeight="1"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ht="24" customHeight="1"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ht="24" customHeight="1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ht="24" customHeight="1"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ht="24" customHeight="1"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ht="24" customHeight="1"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ht="24" customHeight="1"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ht="24" customHeight="1"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ht="24" customHeight="1"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ht="24" customHeight="1"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ht="24" customHeight="1"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ht="24" customHeight="1"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ht="24" customHeight="1"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ht="24" customHeight="1"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ht="24" customHeight="1"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ht="24" customHeight="1"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ht="24" customHeight="1"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ht="24" customHeight="1"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ht="24" customHeight="1"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ht="24" customHeight="1"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ht="24" customHeight="1"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ht="24" customHeight="1"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ht="24" customHeight="1"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ht="24" customHeight="1"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ht="24" customHeight="1"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ht="24" customHeight="1"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ht="24" customHeight="1"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ht="24" customHeight="1"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ht="24" customHeight="1"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ht="24" customHeight="1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ht="24" customHeight="1"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ht="24" customHeight="1"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ht="24" customHeight="1"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ht="24" customHeight="1"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ht="24" customHeight="1"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ht="24" customHeight="1"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ht="24" customHeight="1"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ht="24" customHeight="1"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ht="24" customHeight="1"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ht="24" customHeight="1"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ht="24" customHeight="1"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ht="24" customHeight="1"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ht="24" customHeight="1"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ht="24" customHeight="1"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ht="24" customHeight="1"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ht="24" customHeight="1"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ht="24" customHeight="1"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ht="24" customHeight="1"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ht="24" customHeight="1"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ht="24" customHeight="1"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ht="24" customHeight="1"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ht="24" customHeight="1"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ht="24" customHeight="1"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ht="24" customHeight="1"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ht="24" customHeight="1"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ht="24" customHeight="1"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ht="24" customHeight="1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ht="24" customHeight="1"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ht="24" customHeight="1"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ht="24" customHeight="1"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ht="24" customHeight="1"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ht="24" customHeight="1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ht="24" customHeight="1"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ht="24" customHeight="1"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ht="24" customHeight="1"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ht="24" customHeight="1"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ht="24" customHeight="1"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ht="24" customHeight="1"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ht="24" customHeight="1"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ht="24" customHeight="1"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ht="24" customHeight="1"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ht="24" customHeight="1"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ht="24" customHeight="1"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ht="24" customHeight="1"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ht="24" customHeight="1"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ht="24" customHeight="1"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ht="24" customHeight="1"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ht="24" customHeight="1"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ht="24" customHeight="1"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ht="24" customHeight="1"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ht="24" customHeight="1"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ht="24" customHeight="1"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ht="24" customHeight="1"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ht="24" customHeight="1"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ht="24" customHeight="1"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ht="24" customHeight="1"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ht="24" customHeight="1"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ht="24" customHeight="1"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ht="24" customHeight="1"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ht="24" customHeight="1"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ht="24" customHeight="1"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ht="24" customHeight="1"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ht="24" customHeight="1"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ht="24" customHeight="1"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ht="24" customHeight="1"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ht="24" customHeight="1"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ht="24" customHeight="1"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ht="24" customHeight="1"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ht="24" customHeight="1"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ht="24" customHeight="1"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ht="24" customHeight="1"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ht="24" customHeight="1"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ht="24" customHeight="1"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ht="24" customHeight="1"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ht="24" customHeight="1"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ht="24" customHeight="1"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ht="24" customHeight="1"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ht="24" customHeight="1"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ht="24" customHeight="1"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ht="24" customHeight="1"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ht="24" customHeight="1"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ht="24" customHeight="1"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ht="24" customHeight="1"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ht="24" customHeight="1"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ht="24" customHeight="1"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ht="24" customHeight="1"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ht="24" customHeight="1"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ht="24" customHeight="1"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ht="24" customHeight="1"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ht="24" customHeight="1"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ht="24" customHeight="1"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ht="24" customHeight="1"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ht="24" customHeight="1"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ht="24" customHeight="1"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ht="24" customHeight="1"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ht="24" customHeight="1"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ht="24" customHeight="1"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ht="24" customHeight="1"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ht="24" customHeight="1"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ht="24" customHeight="1"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ht="24" customHeight="1"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ht="24" customHeight="1"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ht="24" customHeight="1"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ht="24" customHeight="1"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ht="24" customHeight="1"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ht="24" customHeight="1"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ht="24" customHeight="1"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ht="24" customHeight="1"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ht="24" customHeight="1"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ht="24" customHeight="1"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ht="24" customHeight="1"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ht="24" customHeight="1"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ht="24" customHeight="1"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ht="24" customHeight="1"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  <c r="V305" s="141"/>
      <c r="W305" s="141"/>
      <c r="X305" s="141"/>
      <c r="Y305" s="141"/>
      <c r="Z305" s="141"/>
      <c r="AA305" s="141"/>
      <c r="AB305" s="141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ht="24" customHeight="1"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ht="24" customHeight="1"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ht="24" customHeight="1"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ht="24" customHeight="1"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ht="24" customHeight="1"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ht="24" customHeight="1"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ht="24" customHeight="1"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ht="24" customHeight="1"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1"/>
      <c r="Y313" s="141"/>
      <c r="Z313" s="141"/>
      <c r="AA313" s="141"/>
      <c r="AB313" s="141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ht="24" customHeight="1"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ht="24" customHeight="1"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ht="24" customHeight="1"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ht="24" customHeight="1"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ht="24" customHeight="1"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ht="24" customHeight="1"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ht="24" customHeight="1"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ht="24" customHeight="1"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ht="24" customHeight="1"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ht="24" customHeight="1"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ht="24" customHeight="1"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ht="24" customHeight="1"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ht="24" customHeight="1"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ht="24" customHeight="1"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ht="24" customHeight="1"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ht="24" customHeight="1"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ht="24" customHeight="1"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ht="24" customHeight="1"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ht="24" customHeight="1"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ht="24" customHeight="1"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ht="24" customHeight="1"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ht="24" customHeight="1"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ht="24" customHeight="1"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ht="24" customHeight="1"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ht="24" customHeight="1"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ht="24" customHeight="1"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ht="24" customHeight="1"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ht="24" customHeight="1"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ht="24" customHeight="1"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ht="24" customHeight="1"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ht="24" customHeight="1"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ht="24" customHeight="1"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1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ht="24" customHeight="1"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1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ht="24" customHeight="1"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ht="24" customHeight="1"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ht="24" customHeight="1"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ht="24" customHeight="1"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ht="24" customHeight="1"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ht="24" customHeight="1"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ht="24" customHeight="1"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ht="24" customHeight="1"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ht="24" customHeight="1"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ht="24" customHeight="1"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  <c r="V356" s="141"/>
      <c r="W356" s="141"/>
      <c r="X356" s="141"/>
      <c r="Y356" s="141"/>
      <c r="Z356" s="141"/>
      <c r="AA356" s="141"/>
      <c r="AB356" s="141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ht="24" customHeight="1"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ht="24" customHeight="1"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ht="24" customHeight="1"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ht="24" customHeight="1"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ht="24" customHeight="1"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ht="24" customHeight="1"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  <c r="V362" s="141"/>
      <c r="W362" s="141"/>
      <c r="X362" s="141"/>
      <c r="Y362" s="141"/>
      <c r="Z362" s="141"/>
      <c r="AA362" s="141"/>
      <c r="AB362" s="141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ht="24" customHeight="1"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ht="24" customHeight="1"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ht="24" customHeight="1"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ht="24" customHeight="1"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1"/>
      <c r="X366" s="141"/>
      <c r="Y366" s="141"/>
      <c r="Z366" s="141"/>
      <c r="AA366" s="141"/>
      <c r="AB366" s="141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ht="24" customHeight="1"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ht="24" customHeight="1"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ht="24" customHeight="1"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ht="24" customHeight="1"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ht="24" customHeight="1"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ht="24" customHeight="1"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ht="24" customHeight="1"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ht="24" customHeight="1"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ht="24" customHeight="1"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ht="24" customHeight="1"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ht="24" customHeight="1"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ht="24" customHeight="1"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ht="24" customHeight="1"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ht="24" customHeight="1"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ht="24" customHeight="1"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ht="24" customHeight="1"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ht="24" customHeight="1"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ht="24" customHeight="1"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ht="24" customHeight="1"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ht="24" customHeight="1"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1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ht="24" customHeight="1"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ht="24" customHeight="1"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ht="24" customHeight="1"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ht="24" customHeight="1"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ht="24" customHeight="1"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ht="24" customHeight="1"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ht="24" customHeight="1"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ht="24" customHeight="1"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ht="24" customHeight="1"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ht="24" customHeight="1"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ht="24" customHeight="1"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ht="24" customHeight="1"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ht="24" customHeight="1"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ht="24" customHeight="1"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ht="24" customHeight="1"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ht="24" customHeight="1"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  <c r="V402" s="141"/>
      <c r="W402" s="141"/>
      <c r="X402" s="141"/>
      <c r="Y402" s="141"/>
      <c r="Z402" s="141"/>
      <c r="AA402" s="141"/>
      <c r="AB402" s="141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ht="24" customHeight="1"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ht="24" customHeight="1"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ht="24" customHeight="1"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ht="24" customHeight="1"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ht="24" customHeight="1"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ht="24" customHeight="1"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  <c r="V408" s="141"/>
      <c r="W408" s="141"/>
      <c r="X408" s="141"/>
      <c r="Y408" s="141"/>
      <c r="Z408" s="141"/>
      <c r="AA408" s="141"/>
      <c r="AB408" s="141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ht="24" customHeight="1"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  <c r="V409" s="141"/>
      <c r="W409" s="141"/>
      <c r="X409" s="141"/>
      <c r="Y409" s="141"/>
      <c r="Z409" s="141"/>
      <c r="AA409" s="141"/>
      <c r="AB409" s="141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ht="24" customHeight="1"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ht="24" customHeight="1"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ht="24" customHeight="1"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ht="24" customHeight="1"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ht="24" customHeight="1"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ht="24" customHeight="1"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ht="24" customHeight="1"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ht="24" customHeight="1"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ht="24" customHeight="1"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ht="24" customHeight="1"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ht="24" customHeight="1"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ht="24" customHeight="1"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ht="24" customHeight="1"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ht="24" customHeight="1"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ht="24" customHeight="1"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ht="24" customHeight="1"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ht="24" customHeight="1"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ht="24" customHeight="1"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ht="24" customHeight="1"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ht="24" customHeight="1"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ht="24" customHeight="1"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ht="24" customHeight="1"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ht="24" customHeight="1"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ht="24" customHeight="1"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ht="24" customHeight="1"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ht="24" customHeight="1"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ht="24" customHeight="1"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ht="24" customHeight="1"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ht="24" customHeight="1"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ht="24" customHeight="1"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ht="24" customHeight="1"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ht="24" customHeight="1"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ht="24" customHeight="1"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ht="24" customHeight="1"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ht="24" customHeight="1"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ht="24" customHeight="1"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ht="24" customHeight="1"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ht="24" customHeight="1"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ht="24" customHeight="1"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ht="24" customHeight="1"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ht="24" customHeight="1"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ht="24" customHeight="1"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ht="24" customHeight="1"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ht="24" customHeight="1"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ht="24" customHeight="1"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  <c r="V454" s="141"/>
      <c r="W454" s="141"/>
      <c r="X454" s="141"/>
      <c r="Y454" s="141"/>
      <c r="Z454" s="141"/>
      <c r="AA454" s="141"/>
      <c r="AB454" s="141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ht="24" customHeight="1"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  <c r="T455" s="141"/>
      <c r="U455" s="141"/>
      <c r="V455" s="141"/>
      <c r="W455" s="141"/>
      <c r="X455" s="141"/>
      <c r="Y455" s="141"/>
      <c r="Z455" s="141"/>
      <c r="AA455" s="141"/>
      <c r="AB455" s="141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ht="24" customHeight="1"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  <c r="V456" s="141"/>
      <c r="W456" s="141"/>
      <c r="X456" s="141"/>
      <c r="Y456" s="141"/>
      <c r="Z456" s="141"/>
      <c r="AA456" s="141"/>
      <c r="AB456" s="141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ht="24" customHeight="1"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1"/>
      <c r="X457" s="141"/>
      <c r="Y457" s="141"/>
      <c r="Z457" s="141"/>
      <c r="AA457" s="141"/>
      <c r="AB457" s="141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ht="24" customHeight="1"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  <c r="V458" s="141"/>
      <c r="W458" s="141"/>
      <c r="X458" s="141"/>
      <c r="Y458" s="141"/>
      <c r="Z458" s="141"/>
      <c r="AA458" s="141"/>
      <c r="AB458" s="141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ht="24" customHeight="1"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  <c r="V459" s="141"/>
      <c r="W459" s="141"/>
      <c r="X459" s="141"/>
      <c r="Y459" s="141"/>
      <c r="Z459" s="141"/>
      <c r="AA459" s="141"/>
      <c r="AB459" s="141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ht="24" customHeight="1"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  <c r="AA460" s="141"/>
      <c r="AB460" s="141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ht="24" customHeight="1"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  <c r="AA461" s="141"/>
      <c r="AB461" s="141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ht="24" customHeight="1"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  <c r="AA462" s="141"/>
      <c r="AB462" s="141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ht="24" customHeight="1"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  <c r="T463" s="141"/>
      <c r="U463" s="141"/>
      <c r="V463" s="141"/>
      <c r="W463" s="141"/>
      <c r="X463" s="141"/>
      <c r="Y463" s="141"/>
      <c r="Z463" s="141"/>
      <c r="AA463" s="141"/>
      <c r="AB463" s="141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ht="24" customHeight="1"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  <c r="AA464" s="141"/>
      <c r="AB464" s="141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ht="24" customHeight="1"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  <c r="V465" s="141"/>
      <c r="W465" s="141"/>
      <c r="X465" s="141"/>
      <c r="Y465" s="141"/>
      <c r="Z465" s="141"/>
      <c r="AA465" s="141"/>
      <c r="AB465" s="141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ht="24" customHeight="1"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ht="24" customHeight="1"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  <c r="V467" s="141"/>
      <c r="W467" s="141"/>
      <c r="X467" s="141"/>
      <c r="Y467" s="141"/>
      <c r="Z467" s="141"/>
      <c r="AA467" s="141"/>
      <c r="AB467" s="141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ht="24" customHeight="1"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  <c r="V468" s="141"/>
      <c r="W468" s="141"/>
      <c r="X468" s="141"/>
      <c r="Y468" s="141"/>
      <c r="Z468" s="141"/>
      <c r="AA468" s="141"/>
      <c r="AB468" s="141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ht="24" customHeight="1"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  <c r="V469" s="141"/>
      <c r="W469" s="141"/>
      <c r="X469" s="141"/>
      <c r="Y469" s="141"/>
      <c r="Z469" s="141"/>
      <c r="AA469" s="141"/>
      <c r="AB469" s="141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ht="24" customHeight="1"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1"/>
      <c r="X470" s="141"/>
      <c r="Y470" s="141"/>
      <c r="Z470" s="141"/>
      <c r="AA470" s="141"/>
      <c r="AB470" s="141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ht="24" customHeight="1"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  <c r="V471" s="141"/>
      <c r="W471" s="141"/>
      <c r="X471" s="141"/>
      <c r="Y471" s="141"/>
      <c r="Z471" s="141"/>
      <c r="AA471" s="141"/>
      <c r="AB471" s="141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ht="24" customHeight="1"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  <c r="T472" s="141"/>
      <c r="U472" s="141"/>
      <c r="V472" s="141"/>
      <c r="W472" s="141"/>
      <c r="X472" s="141"/>
      <c r="Y472" s="141"/>
      <c r="Z472" s="141"/>
      <c r="AA472" s="141"/>
      <c r="AB472" s="141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ht="24" customHeight="1"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  <c r="V473" s="141"/>
      <c r="W473" s="141"/>
      <c r="X473" s="141"/>
      <c r="Y473" s="141"/>
      <c r="Z473" s="141"/>
      <c r="AA473" s="141"/>
      <c r="AB473" s="141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ht="24" customHeight="1"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1"/>
      <c r="AB474" s="141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ht="24" customHeight="1"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1"/>
      <c r="AB475" s="141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ht="24" customHeight="1"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  <c r="V476" s="141"/>
      <c r="W476" s="141"/>
      <c r="X476" s="141"/>
      <c r="Y476" s="141"/>
      <c r="Z476" s="141"/>
      <c r="AA476" s="141"/>
      <c r="AB476" s="141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ht="24" customHeight="1"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  <c r="T477" s="141"/>
      <c r="U477" s="141"/>
      <c r="V477" s="141"/>
      <c r="W477" s="141"/>
      <c r="X477" s="141"/>
      <c r="Y477" s="141"/>
      <c r="Z477" s="141"/>
      <c r="AA477" s="141"/>
      <c r="AB477" s="141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ht="24" customHeight="1"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ht="24" customHeight="1"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  <c r="V479" s="141"/>
      <c r="W479" s="141"/>
      <c r="X479" s="141"/>
      <c r="Y479" s="141"/>
      <c r="Z479" s="141"/>
      <c r="AA479" s="141"/>
      <c r="AB479" s="141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ht="24" customHeight="1"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  <c r="V480" s="141"/>
      <c r="W480" s="141"/>
      <c r="X480" s="141"/>
      <c r="Y480" s="141"/>
      <c r="Z480" s="141"/>
      <c r="AA480" s="141"/>
      <c r="AB480" s="141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ht="24" customHeight="1"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ht="24" customHeight="1"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  <c r="V482" s="141"/>
      <c r="W482" s="141"/>
      <c r="X482" s="141"/>
      <c r="Y482" s="141"/>
      <c r="Z482" s="141"/>
      <c r="AA482" s="141"/>
      <c r="AB482" s="141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ht="24" customHeight="1"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1"/>
      <c r="X483" s="141"/>
      <c r="Y483" s="141"/>
      <c r="Z483" s="141"/>
      <c r="AA483" s="141"/>
      <c r="AB483" s="141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ht="24" customHeight="1"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  <c r="V484" s="141"/>
      <c r="W484" s="141"/>
      <c r="X484" s="141"/>
      <c r="Y484" s="141"/>
      <c r="Z484" s="141"/>
      <c r="AA484" s="141"/>
      <c r="AB484" s="141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ht="24" customHeight="1"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  <c r="V485" s="141"/>
      <c r="W485" s="141"/>
      <c r="X485" s="141"/>
      <c r="Y485" s="141"/>
      <c r="Z485" s="141"/>
      <c r="AA485" s="141"/>
      <c r="AB485" s="141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ht="24" customHeight="1"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  <c r="V486" s="141"/>
      <c r="W486" s="141"/>
      <c r="X486" s="141"/>
      <c r="Y486" s="141"/>
      <c r="Z486" s="141"/>
      <c r="AA486" s="141"/>
      <c r="AB486" s="141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ht="24" customHeight="1"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  <c r="V487" s="141"/>
      <c r="W487" s="141"/>
      <c r="X487" s="141"/>
      <c r="Y487" s="141"/>
      <c r="Z487" s="141"/>
      <c r="AA487" s="141"/>
      <c r="AB487" s="141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ht="24" customHeight="1"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  <c r="V488" s="141"/>
      <c r="W488" s="141"/>
      <c r="X488" s="141"/>
      <c r="Y488" s="141"/>
      <c r="Z488" s="141"/>
      <c r="AA488" s="141"/>
      <c r="AB488" s="141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ht="24" customHeight="1"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  <c r="T489" s="141"/>
      <c r="U489" s="141"/>
      <c r="V489" s="141"/>
      <c r="W489" s="141"/>
      <c r="X489" s="141"/>
      <c r="Y489" s="141"/>
      <c r="Z489" s="141"/>
      <c r="AA489" s="141"/>
      <c r="AB489" s="141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ht="24" customHeight="1"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  <c r="V490" s="141"/>
      <c r="W490" s="141"/>
      <c r="X490" s="141"/>
      <c r="Y490" s="141"/>
      <c r="Z490" s="141"/>
      <c r="AA490" s="141"/>
      <c r="AB490" s="141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ht="24" customHeight="1"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U491" s="141"/>
      <c r="V491" s="141"/>
      <c r="W491" s="141"/>
      <c r="X491" s="141"/>
      <c r="Y491" s="141"/>
      <c r="Z491" s="141"/>
      <c r="AA491" s="141"/>
      <c r="AB491" s="141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ht="24" customHeight="1"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  <c r="V492" s="141"/>
      <c r="W492" s="141"/>
      <c r="X492" s="141"/>
      <c r="Y492" s="141"/>
      <c r="Z492" s="141"/>
      <c r="AA492" s="141"/>
      <c r="AB492" s="141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ht="24" customHeight="1"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  <c r="V493" s="141"/>
      <c r="W493" s="141"/>
      <c r="X493" s="141"/>
      <c r="Y493" s="141"/>
      <c r="Z493" s="141"/>
      <c r="AA493" s="141"/>
      <c r="AB493" s="141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ht="24" customHeight="1"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  <c r="V494" s="141"/>
      <c r="W494" s="141"/>
      <c r="X494" s="141"/>
      <c r="Y494" s="141"/>
      <c r="Z494" s="141"/>
      <c r="AA494" s="141"/>
      <c r="AB494" s="141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ht="24" customHeight="1"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ht="24" customHeight="1"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ht="24" customHeight="1"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ht="24" customHeight="1"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  <c r="AA498" s="141"/>
      <c r="AB498" s="141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ht="24" customHeight="1"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  <c r="AA499" s="141"/>
      <c r="AB499" s="141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ht="24" customHeight="1"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ht="24" customHeight="1"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  <c r="AA501" s="141"/>
      <c r="AB501" s="141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ht="24" customHeight="1"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  <c r="V502" s="141"/>
      <c r="W502" s="141"/>
      <c r="X502" s="141"/>
      <c r="Y502" s="141"/>
      <c r="Z502" s="141"/>
      <c r="AA502" s="141"/>
      <c r="AB502" s="141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ht="24" customHeight="1"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  <c r="V503" s="141"/>
      <c r="W503" s="141"/>
      <c r="X503" s="141"/>
      <c r="Y503" s="141"/>
      <c r="Z503" s="141"/>
      <c r="AA503" s="141"/>
      <c r="AB503" s="141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ht="24" customHeight="1"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ht="24" customHeight="1"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ht="24" customHeight="1"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  <c r="V506" s="141"/>
      <c r="W506" s="141"/>
      <c r="X506" s="141"/>
      <c r="Y506" s="141"/>
      <c r="Z506" s="141"/>
      <c r="AA506" s="141"/>
      <c r="AB506" s="141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ht="24" customHeight="1"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  <c r="V507" s="141"/>
      <c r="W507" s="141"/>
      <c r="X507" s="141"/>
      <c r="Y507" s="141"/>
      <c r="Z507" s="141"/>
      <c r="AA507" s="141"/>
      <c r="AB507" s="141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ht="24" customHeight="1"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  <c r="V508" s="141"/>
      <c r="W508" s="141"/>
      <c r="X508" s="141"/>
      <c r="Y508" s="141"/>
      <c r="Z508" s="141"/>
      <c r="AA508" s="141"/>
      <c r="AB508" s="141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ht="24" customHeight="1"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1"/>
      <c r="X509" s="141"/>
      <c r="Y509" s="141"/>
      <c r="Z509" s="141"/>
      <c r="AA509" s="141"/>
      <c r="AB509" s="141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ht="24" customHeight="1"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  <c r="V510" s="141"/>
      <c r="W510" s="141"/>
      <c r="X510" s="141"/>
      <c r="Y510" s="141"/>
      <c r="Z510" s="141"/>
      <c r="AA510" s="141"/>
      <c r="AB510" s="141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ht="24" customHeight="1"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ht="24" customHeight="1"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ht="24" customHeight="1"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ht="24" customHeight="1"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ht="24" customHeight="1"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  <c r="V515" s="141"/>
      <c r="W515" s="141"/>
      <c r="X515" s="141"/>
      <c r="Y515" s="141"/>
      <c r="Z515" s="141"/>
      <c r="AA515" s="141"/>
      <c r="AB515" s="141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ht="24" customHeight="1"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  <c r="V516" s="141"/>
      <c r="W516" s="141"/>
      <c r="X516" s="141"/>
      <c r="Y516" s="141"/>
      <c r="Z516" s="141"/>
      <c r="AA516" s="141"/>
      <c r="AB516" s="141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ht="24" customHeight="1"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ht="24" customHeight="1"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ht="24" customHeight="1"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  <c r="V519" s="141"/>
      <c r="W519" s="141"/>
      <c r="X519" s="141"/>
      <c r="Y519" s="141"/>
      <c r="Z519" s="141"/>
      <c r="AA519" s="141"/>
      <c r="AB519" s="141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ht="24" customHeight="1"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ht="24" customHeight="1"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ht="24" customHeight="1"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ht="24" customHeight="1"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ht="24" customHeight="1"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  <c r="V524" s="141"/>
      <c r="W524" s="141"/>
      <c r="X524" s="141"/>
      <c r="Y524" s="141"/>
      <c r="Z524" s="141"/>
      <c r="AA524" s="141"/>
      <c r="AB524" s="141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ht="24" customHeight="1"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  <c r="V525" s="141"/>
      <c r="W525" s="141"/>
      <c r="X525" s="141"/>
      <c r="Y525" s="141"/>
      <c r="Z525" s="141"/>
      <c r="AA525" s="141"/>
      <c r="AB525" s="141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ht="24" customHeight="1"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  <c r="V526" s="141"/>
      <c r="W526" s="141"/>
      <c r="X526" s="141"/>
      <c r="Y526" s="141"/>
      <c r="Z526" s="141"/>
      <c r="AA526" s="141"/>
      <c r="AB526" s="141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ht="24" customHeight="1"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  <c r="V527" s="141"/>
      <c r="W527" s="141"/>
      <c r="X527" s="141"/>
      <c r="Y527" s="141"/>
      <c r="Z527" s="141"/>
      <c r="AA527" s="141"/>
      <c r="AB527" s="141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ht="24" customHeight="1"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  <c r="V528" s="141"/>
      <c r="W528" s="141"/>
      <c r="X528" s="141"/>
      <c r="Y528" s="141"/>
      <c r="Z528" s="141"/>
      <c r="AA528" s="141"/>
      <c r="AB528" s="141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ht="24" customHeight="1"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  <c r="V529" s="141"/>
      <c r="W529" s="141"/>
      <c r="X529" s="141"/>
      <c r="Y529" s="141"/>
      <c r="Z529" s="141"/>
      <c r="AA529" s="141"/>
      <c r="AB529" s="141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ht="24" customHeight="1"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  <c r="V530" s="141"/>
      <c r="W530" s="141"/>
      <c r="X530" s="141"/>
      <c r="Y530" s="141"/>
      <c r="Z530" s="141"/>
      <c r="AA530" s="141"/>
      <c r="AB530" s="141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ht="24" customHeight="1"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  <c r="V531" s="141"/>
      <c r="W531" s="141"/>
      <c r="X531" s="141"/>
      <c r="Y531" s="141"/>
      <c r="Z531" s="141"/>
      <c r="AA531" s="141"/>
      <c r="AB531" s="141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ht="24" customHeight="1"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  <c r="V532" s="141"/>
      <c r="W532" s="141"/>
      <c r="X532" s="141"/>
      <c r="Y532" s="141"/>
      <c r="Z532" s="141"/>
      <c r="AA532" s="141"/>
      <c r="AB532" s="141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ht="24" customHeight="1"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  <c r="V533" s="141"/>
      <c r="W533" s="141"/>
      <c r="X533" s="141"/>
      <c r="Y533" s="141"/>
      <c r="Z533" s="141"/>
      <c r="AA533" s="141"/>
      <c r="AB533" s="141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ht="24" customHeight="1"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  <c r="V534" s="141"/>
      <c r="W534" s="141"/>
      <c r="X534" s="141"/>
      <c r="Y534" s="141"/>
      <c r="Z534" s="141"/>
      <c r="AA534" s="141"/>
      <c r="AB534" s="141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ht="24" customHeight="1"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1"/>
      <c r="X535" s="141"/>
      <c r="Y535" s="141"/>
      <c r="Z535" s="141"/>
      <c r="AA535" s="141"/>
      <c r="AB535" s="141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ht="24" customHeight="1"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  <c r="V536" s="141"/>
      <c r="W536" s="141"/>
      <c r="X536" s="141"/>
      <c r="Y536" s="141"/>
      <c r="Z536" s="141"/>
      <c r="AA536" s="141"/>
      <c r="AB536" s="141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ht="24" customHeight="1"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  <c r="V537" s="141"/>
      <c r="W537" s="141"/>
      <c r="X537" s="141"/>
      <c r="Y537" s="141"/>
      <c r="Z537" s="141"/>
      <c r="AA537" s="141"/>
      <c r="AB537" s="141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ht="24" customHeight="1"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  <c r="V538" s="141"/>
      <c r="W538" s="141"/>
      <c r="X538" s="141"/>
      <c r="Y538" s="141"/>
      <c r="Z538" s="141"/>
      <c r="AA538" s="141"/>
      <c r="AB538" s="141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ht="24" customHeight="1"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  <c r="V539" s="141"/>
      <c r="W539" s="141"/>
      <c r="X539" s="141"/>
      <c r="Y539" s="141"/>
      <c r="Z539" s="141"/>
      <c r="AA539" s="141"/>
      <c r="AB539" s="141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ht="24" customHeight="1"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  <c r="V540" s="141"/>
      <c r="W540" s="141"/>
      <c r="X540" s="141"/>
      <c r="Y540" s="141"/>
      <c r="Z540" s="141"/>
      <c r="AA540" s="141"/>
      <c r="AB540" s="141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ht="24" customHeight="1"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  <c r="V541" s="141"/>
      <c r="W541" s="141"/>
      <c r="X541" s="141"/>
      <c r="Y541" s="141"/>
      <c r="Z541" s="141"/>
      <c r="AA541" s="141"/>
      <c r="AB541" s="141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ht="24" customHeight="1"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  <c r="V542" s="141"/>
      <c r="W542" s="141"/>
      <c r="X542" s="141"/>
      <c r="Y542" s="141"/>
      <c r="Z542" s="141"/>
      <c r="AA542" s="141"/>
      <c r="AB542" s="141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ht="24" customHeight="1"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  <c r="V543" s="141"/>
      <c r="W543" s="141"/>
      <c r="X543" s="141"/>
      <c r="Y543" s="141"/>
      <c r="Z543" s="141"/>
      <c r="AA543" s="141"/>
      <c r="AB543" s="141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ht="24" customHeight="1"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  <c r="V544" s="141"/>
      <c r="W544" s="141"/>
      <c r="X544" s="141"/>
      <c r="Y544" s="141"/>
      <c r="Z544" s="141"/>
      <c r="AA544" s="141"/>
      <c r="AB544" s="141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ht="24" customHeight="1"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  <c r="V545" s="141"/>
      <c r="W545" s="141"/>
      <c r="X545" s="141"/>
      <c r="Y545" s="141"/>
      <c r="Z545" s="141"/>
      <c r="AA545" s="141"/>
      <c r="AB545" s="141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ht="24" customHeight="1"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  <c r="V546" s="141"/>
      <c r="W546" s="141"/>
      <c r="X546" s="141"/>
      <c r="Y546" s="141"/>
      <c r="Z546" s="141"/>
      <c r="AA546" s="141"/>
      <c r="AB546" s="141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ht="24" customHeight="1"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  <c r="V547" s="141"/>
      <c r="W547" s="141"/>
      <c r="X547" s="141"/>
      <c r="Y547" s="141"/>
      <c r="Z547" s="141"/>
      <c r="AA547" s="141"/>
      <c r="AB547" s="141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ht="24" customHeight="1"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1"/>
      <c r="X548" s="141"/>
      <c r="Y548" s="141"/>
      <c r="Z548" s="141"/>
      <c r="AA548" s="141"/>
      <c r="AB548" s="141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ht="24" customHeight="1"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  <c r="V549" s="141"/>
      <c r="W549" s="141"/>
      <c r="X549" s="141"/>
      <c r="Y549" s="141"/>
      <c r="Z549" s="141"/>
      <c r="AA549" s="141"/>
      <c r="AB549" s="141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ht="24" customHeight="1"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  <c r="V550" s="141"/>
      <c r="W550" s="141"/>
      <c r="X550" s="141"/>
      <c r="Y550" s="141"/>
      <c r="Z550" s="141"/>
      <c r="AA550" s="141"/>
      <c r="AB550" s="141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ht="24" customHeight="1"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  <c r="V551" s="141"/>
      <c r="W551" s="141"/>
      <c r="X551" s="141"/>
      <c r="Y551" s="141"/>
      <c r="Z551" s="141"/>
      <c r="AA551" s="141"/>
      <c r="AB551" s="141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ht="24" customHeight="1"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  <c r="V552" s="141"/>
      <c r="W552" s="141"/>
      <c r="X552" s="141"/>
      <c r="Y552" s="141"/>
      <c r="Z552" s="141"/>
      <c r="AA552" s="141"/>
      <c r="AB552" s="141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ht="24" customHeight="1"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  <c r="V553" s="141"/>
      <c r="W553" s="141"/>
      <c r="X553" s="141"/>
      <c r="Y553" s="141"/>
      <c r="Z553" s="141"/>
      <c r="AA553" s="141"/>
      <c r="AB553" s="141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ht="24" customHeight="1"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  <c r="V554" s="141"/>
      <c r="W554" s="141"/>
      <c r="X554" s="141"/>
      <c r="Y554" s="141"/>
      <c r="Z554" s="141"/>
      <c r="AA554" s="141"/>
      <c r="AB554" s="141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ht="24" customHeight="1"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  <c r="V555" s="141"/>
      <c r="W555" s="141"/>
      <c r="X555" s="141"/>
      <c r="Y555" s="141"/>
      <c r="Z555" s="141"/>
      <c r="AA555" s="141"/>
      <c r="AB555" s="141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ht="24" customHeight="1"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ht="24" customHeight="1"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  <c r="Z557" s="141"/>
      <c r="AA557" s="141"/>
      <c r="AB557" s="141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ht="24" customHeight="1"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  <c r="T558" s="141"/>
      <c r="U558" s="141"/>
      <c r="V558" s="141"/>
      <c r="W558" s="141"/>
      <c r="X558" s="141"/>
      <c r="Y558" s="141"/>
      <c r="Z558" s="141"/>
      <c r="AA558" s="141"/>
      <c r="AB558" s="141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ht="24" customHeight="1"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  <c r="V559" s="141"/>
      <c r="W559" s="141"/>
      <c r="X559" s="141"/>
      <c r="Y559" s="141"/>
      <c r="Z559" s="141"/>
      <c r="AA559" s="141"/>
      <c r="AB559" s="141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ht="24" customHeight="1"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  <c r="V560" s="141"/>
      <c r="W560" s="141"/>
      <c r="X560" s="141"/>
      <c r="Y560" s="141"/>
      <c r="Z560" s="141"/>
      <c r="AA560" s="141"/>
      <c r="AB560" s="141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ht="24" customHeight="1"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  <c r="V561" s="141"/>
      <c r="W561" s="141"/>
      <c r="X561" s="141"/>
      <c r="Y561" s="141"/>
      <c r="Z561" s="141"/>
      <c r="AA561" s="141"/>
      <c r="AB561" s="141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ht="24" customHeight="1"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  <c r="V562" s="141"/>
      <c r="W562" s="141"/>
      <c r="X562" s="141"/>
      <c r="Y562" s="141"/>
      <c r="Z562" s="141"/>
      <c r="AA562" s="141"/>
      <c r="AB562" s="141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ht="24" customHeight="1"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  <c r="V563" s="141"/>
      <c r="W563" s="141"/>
      <c r="X563" s="141"/>
      <c r="Y563" s="141"/>
      <c r="Z563" s="141"/>
      <c r="AA563" s="141"/>
      <c r="AB563" s="141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ht="24" customHeight="1"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  <c r="T564" s="141"/>
      <c r="U564" s="141"/>
      <c r="V564" s="141"/>
      <c r="W564" s="141"/>
      <c r="X564" s="141"/>
      <c r="Y564" s="141"/>
      <c r="Z564" s="141"/>
      <c r="AA564" s="141"/>
      <c r="AB564" s="141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ht="24" customHeight="1"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  <c r="V565" s="141"/>
      <c r="W565" s="141"/>
      <c r="X565" s="141"/>
      <c r="Y565" s="141"/>
      <c r="Z565" s="141"/>
      <c r="AA565" s="141"/>
      <c r="AB565" s="141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ht="24" customHeight="1"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  <c r="V566" s="141"/>
      <c r="W566" s="141"/>
      <c r="X566" s="141"/>
      <c r="Y566" s="141"/>
      <c r="Z566" s="141"/>
      <c r="AA566" s="141"/>
      <c r="AB566" s="141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ht="24" customHeight="1"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  <c r="V567" s="141"/>
      <c r="W567" s="141"/>
      <c r="X567" s="141"/>
      <c r="Y567" s="141"/>
      <c r="Z567" s="141"/>
      <c r="AA567" s="141"/>
      <c r="AB567" s="141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ht="24" customHeight="1"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  <c r="V568" s="141"/>
      <c r="W568" s="141"/>
      <c r="X568" s="141"/>
      <c r="Y568" s="141"/>
      <c r="Z568" s="141"/>
      <c r="AA568" s="141"/>
      <c r="AB568" s="141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ht="24" customHeight="1"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1"/>
      <c r="AB569" s="141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ht="24" customHeight="1"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1"/>
      <c r="AB570" s="141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ht="24" customHeight="1"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  <c r="V571" s="141"/>
      <c r="W571" s="141"/>
      <c r="X571" s="141"/>
      <c r="Y571" s="141"/>
      <c r="Z571" s="141"/>
      <c r="AA571" s="141"/>
      <c r="AB571" s="141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ht="24" customHeight="1"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  <c r="V572" s="141"/>
      <c r="W572" s="141"/>
      <c r="X572" s="141"/>
      <c r="Y572" s="141"/>
      <c r="Z572" s="141"/>
      <c r="AA572" s="141"/>
      <c r="AB572" s="141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ht="24" customHeight="1"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  <c r="V573" s="141"/>
      <c r="W573" s="141"/>
      <c r="X573" s="141"/>
      <c r="Y573" s="141"/>
      <c r="Z573" s="141"/>
      <c r="AA573" s="141"/>
      <c r="AB573" s="141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ht="24" customHeight="1"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  <c r="V574" s="141"/>
      <c r="W574" s="141"/>
      <c r="X574" s="141"/>
      <c r="Y574" s="141"/>
      <c r="Z574" s="141"/>
      <c r="AA574" s="141"/>
      <c r="AB574" s="141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ht="24" customHeight="1"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141"/>
      <c r="Y575" s="141"/>
      <c r="Z575" s="141"/>
      <c r="AA575" s="141"/>
      <c r="AB575" s="141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ht="24" customHeight="1"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  <c r="X576" s="141"/>
      <c r="Y576" s="141"/>
      <c r="Z576" s="141"/>
      <c r="AA576" s="141"/>
      <c r="AB576" s="141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ht="24" customHeight="1"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  <c r="X577" s="141"/>
      <c r="Y577" s="141"/>
      <c r="Z577" s="141"/>
      <c r="AA577" s="141"/>
      <c r="AB577" s="141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ht="24" customHeight="1"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  <c r="X578" s="141"/>
      <c r="Y578" s="141"/>
      <c r="Z578" s="141"/>
      <c r="AA578" s="141"/>
      <c r="AB578" s="141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ht="24" customHeight="1"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  <c r="X579" s="141"/>
      <c r="Y579" s="141"/>
      <c r="Z579" s="141"/>
      <c r="AA579" s="141"/>
      <c r="AB579" s="141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ht="24" customHeight="1"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  <c r="X580" s="141"/>
      <c r="Y580" s="141"/>
      <c r="Z580" s="141"/>
      <c r="AA580" s="141"/>
      <c r="AB580" s="141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ht="24" customHeight="1"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  <c r="AB581" s="141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ht="24" customHeight="1"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  <c r="V582" s="141"/>
      <c r="W582" s="141"/>
      <c r="X582" s="141"/>
      <c r="Y582" s="141"/>
      <c r="Z582" s="141"/>
      <c r="AA582" s="141"/>
      <c r="AB582" s="141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ht="24" customHeight="1"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ht="24" customHeight="1"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  <c r="V584" s="141"/>
      <c r="W584" s="141"/>
      <c r="X584" s="141"/>
      <c r="Y584" s="141"/>
      <c r="Z584" s="141"/>
      <c r="AA584" s="141"/>
      <c r="AB584" s="141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ht="24" customHeight="1"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  <c r="X585" s="141"/>
      <c r="Y585" s="141"/>
      <c r="Z585" s="141"/>
      <c r="AA585" s="141"/>
      <c r="AB585" s="141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ht="24" customHeight="1"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  <c r="X586" s="141"/>
      <c r="Y586" s="141"/>
      <c r="Z586" s="141"/>
      <c r="AA586" s="141"/>
      <c r="AB586" s="141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ht="24" customHeight="1"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  <c r="X587" s="141"/>
      <c r="Y587" s="141"/>
      <c r="Z587" s="141"/>
      <c r="AA587" s="141"/>
      <c r="AB587" s="141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ht="24" customHeight="1"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  <c r="X588" s="141"/>
      <c r="Y588" s="141"/>
      <c r="Z588" s="141"/>
      <c r="AA588" s="141"/>
      <c r="AB588" s="141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ht="24" customHeight="1"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  <c r="X589" s="141"/>
      <c r="Y589" s="141"/>
      <c r="Z589" s="141"/>
      <c r="AA589" s="141"/>
      <c r="AB589" s="141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ht="24" customHeight="1"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  <c r="X590" s="141"/>
      <c r="Y590" s="141"/>
      <c r="Z590" s="141"/>
      <c r="AA590" s="141"/>
      <c r="AB590" s="141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ht="24" customHeight="1"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X591" s="141"/>
      <c r="Y591" s="141"/>
      <c r="Z591" s="141"/>
      <c r="AA591" s="141"/>
      <c r="AB591" s="141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ht="24" customHeight="1"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X592" s="141"/>
      <c r="Y592" s="141"/>
      <c r="Z592" s="141"/>
      <c r="AA592" s="141"/>
      <c r="AB592" s="141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ht="24" customHeight="1"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X593" s="141"/>
      <c r="Y593" s="141"/>
      <c r="Z593" s="141"/>
      <c r="AA593" s="141"/>
      <c r="AB593" s="141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ht="24" customHeight="1"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X594" s="141"/>
      <c r="Y594" s="141"/>
      <c r="Z594" s="141"/>
      <c r="AA594" s="141"/>
      <c r="AB594" s="141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ht="24" customHeight="1"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X595" s="141"/>
      <c r="Y595" s="141"/>
      <c r="Z595" s="141"/>
      <c r="AA595" s="141"/>
      <c r="AB595" s="141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ht="24" customHeight="1"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X596" s="141"/>
      <c r="Y596" s="141"/>
      <c r="Z596" s="141"/>
      <c r="AA596" s="141"/>
      <c r="AB596" s="141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ht="24" customHeight="1"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X597" s="141"/>
      <c r="Y597" s="141"/>
      <c r="Z597" s="141"/>
      <c r="AA597" s="141"/>
      <c r="AB597" s="141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ht="24" customHeight="1"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X598" s="141"/>
      <c r="Y598" s="141"/>
      <c r="Z598" s="141"/>
      <c r="AA598" s="141"/>
      <c r="AB598" s="141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ht="24" customHeight="1"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  <c r="V599" s="141"/>
      <c r="W599" s="141"/>
      <c r="X599" s="141"/>
      <c r="Y599" s="141"/>
      <c r="Z599" s="141"/>
      <c r="AA599" s="141"/>
      <c r="AB599" s="141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ht="24" customHeight="1"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  <c r="V600" s="141"/>
      <c r="W600" s="141"/>
      <c r="X600" s="141"/>
      <c r="Y600" s="141"/>
      <c r="Z600" s="141"/>
      <c r="AA600" s="141"/>
      <c r="AB600" s="141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ht="24" customHeight="1"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  <c r="V601" s="141"/>
      <c r="W601" s="141"/>
      <c r="X601" s="141"/>
      <c r="Y601" s="141"/>
      <c r="Z601" s="141"/>
      <c r="AA601" s="141"/>
      <c r="AB601" s="141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ht="24" customHeight="1"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  <c r="V602" s="141"/>
      <c r="W602" s="141"/>
      <c r="X602" s="141"/>
      <c r="Y602" s="141"/>
      <c r="Z602" s="141"/>
      <c r="AA602" s="141"/>
      <c r="AB602" s="141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ht="24" customHeight="1"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  <c r="V603" s="141"/>
      <c r="W603" s="141"/>
      <c r="X603" s="141"/>
      <c r="Y603" s="141"/>
      <c r="Z603" s="141"/>
      <c r="AA603" s="141"/>
      <c r="AB603" s="141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ht="24" customHeight="1"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  <c r="X604" s="141"/>
      <c r="Y604" s="141"/>
      <c r="Z604" s="141"/>
      <c r="AA604" s="141"/>
      <c r="AB604" s="141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ht="24" customHeight="1"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  <c r="V605" s="141"/>
      <c r="W605" s="141"/>
      <c r="X605" s="141"/>
      <c r="Y605" s="141"/>
      <c r="Z605" s="141"/>
      <c r="AA605" s="141"/>
      <c r="AB605" s="141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ht="24" customHeight="1"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  <c r="V606" s="141"/>
      <c r="W606" s="141"/>
      <c r="X606" s="141"/>
      <c r="Y606" s="141"/>
      <c r="Z606" s="141"/>
      <c r="AA606" s="141"/>
      <c r="AB606" s="141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ht="24" customHeight="1"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  <c r="X607" s="141"/>
      <c r="Y607" s="141"/>
      <c r="Z607" s="141"/>
      <c r="AA607" s="141"/>
      <c r="AB607" s="141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ht="24" customHeight="1"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  <c r="X608" s="141"/>
      <c r="Y608" s="141"/>
      <c r="Z608" s="141"/>
      <c r="AA608" s="141"/>
      <c r="AB608" s="141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ht="24" customHeight="1"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  <c r="X609" s="141"/>
      <c r="Y609" s="141"/>
      <c r="Z609" s="141"/>
      <c r="AA609" s="141"/>
      <c r="AB609" s="141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ht="24" customHeight="1"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  <c r="X610" s="141"/>
      <c r="Y610" s="141"/>
      <c r="Z610" s="141"/>
      <c r="AA610" s="141"/>
      <c r="AB610" s="141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ht="24" customHeight="1"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  <c r="X611" s="141"/>
      <c r="Y611" s="141"/>
      <c r="Z611" s="141"/>
      <c r="AA611" s="141"/>
      <c r="AB611" s="141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ht="24" customHeight="1"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  <c r="X612" s="141"/>
      <c r="Y612" s="141"/>
      <c r="Z612" s="141"/>
      <c r="AA612" s="141"/>
      <c r="AB612" s="141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ht="24" customHeight="1"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  <c r="X613" s="141"/>
      <c r="Y613" s="141"/>
      <c r="Z613" s="141"/>
      <c r="AA613" s="141"/>
      <c r="AB613" s="141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ht="24" customHeight="1"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  <c r="X614" s="141"/>
      <c r="Y614" s="141"/>
      <c r="Z614" s="141"/>
      <c r="AA614" s="141"/>
      <c r="AB614" s="141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ht="24" customHeight="1"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  <c r="X615" s="141"/>
      <c r="Y615" s="141"/>
      <c r="Z615" s="141"/>
      <c r="AA615" s="141"/>
      <c r="AB615" s="141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ht="24" customHeight="1"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  <c r="V616" s="141"/>
      <c r="W616" s="141"/>
      <c r="X616" s="141"/>
      <c r="Y616" s="141"/>
      <c r="Z616" s="141"/>
      <c r="AA616" s="141"/>
      <c r="AB616" s="141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ht="24" customHeight="1"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  <c r="X617" s="141"/>
      <c r="Y617" s="141"/>
      <c r="Z617" s="141"/>
      <c r="AA617" s="141"/>
      <c r="AB617" s="141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ht="24" customHeight="1"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  <c r="X618" s="141"/>
      <c r="Y618" s="141"/>
      <c r="Z618" s="141"/>
      <c r="AA618" s="141"/>
      <c r="AB618" s="141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ht="24" customHeight="1"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  <c r="X619" s="141"/>
      <c r="Y619" s="141"/>
      <c r="Z619" s="141"/>
      <c r="AA619" s="141"/>
      <c r="AB619" s="141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ht="24" customHeight="1"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  <c r="X620" s="141"/>
      <c r="Y620" s="141"/>
      <c r="Z620" s="141"/>
      <c r="AA620" s="141"/>
      <c r="AB620" s="141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ht="24" customHeight="1"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  <c r="X621" s="141"/>
      <c r="Y621" s="141"/>
      <c r="Z621" s="141"/>
      <c r="AA621" s="141"/>
      <c r="AB621" s="141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ht="24" customHeight="1"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ht="24" customHeight="1"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  <c r="X623" s="141"/>
      <c r="Y623" s="141"/>
      <c r="Z623" s="141"/>
      <c r="AA623" s="141"/>
      <c r="AB623" s="141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ht="24" customHeight="1"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  <c r="X624" s="141"/>
      <c r="Y624" s="141"/>
      <c r="Z624" s="141"/>
      <c r="AA624" s="141"/>
      <c r="AB624" s="141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ht="24" customHeight="1"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  <c r="X625" s="141"/>
      <c r="Y625" s="141"/>
      <c r="Z625" s="141"/>
      <c r="AA625" s="141"/>
      <c r="AB625" s="141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ht="24" customHeight="1"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ht="24" customHeight="1"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  <c r="V627" s="141"/>
      <c r="W627" s="141"/>
      <c r="X627" s="141"/>
      <c r="Y627" s="141"/>
      <c r="Z627" s="141"/>
      <c r="AA627" s="141"/>
      <c r="AB627" s="141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ht="24" customHeight="1"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  <c r="V628" s="141"/>
      <c r="W628" s="141"/>
      <c r="X628" s="141"/>
      <c r="Y628" s="141"/>
      <c r="Z628" s="141"/>
      <c r="AA628" s="141"/>
      <c r="AB628" s="141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ht="24" customHeight="1"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V629" s="141"/>
      <c r="W629" s="141"/>
      <c r="X629" s="141"/>
      <c r="Y629" s="141"/>
      <c r="Z629" s="141"/>
      <c r="AA629" s="141"/>
      <c r="AB629" s="141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ht="24" customHeight="1"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  <c r="V630" s="141"/>
      <c r="W630" s="141"/>
      <c r="X630" s="141"/>
      <c r="Y630" s="141"/>
      <c r="Z630" s="141"/>
      <c r="AA630" s="141"/>
      <c r="AB630" s="141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ht="24" customHeight="1"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  <c r="T631" s="141"/>
      <c r="U631" s="141"/>
      <c r="V631" s="141"/>
      <c r="W631" s="141"/>
      <c r="X631" s="141"/>
      <c r="Y631" s="141"/>
      <c r="Z631" s="141"/>
      <c r="AA631" s="141"/>
      <c r="AB631" s="141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ht="24" customHeight="1"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  <c r="V632" s="141"/>
      <c r="W632" s="141"/>
      <c r="X632" s="141"/>
      <c r="Y632" s="141"/>
      <c r="Z632" s="141"/>
      <c r="AA632" s="141"/>
      <c r="AB632" s="141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ht="24" customHeight="1"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  <c r="V633" s="141"/>
      <c r="W633" s="141"/>
      <c r="X633" s="141"/>
      <c r="Y633" s="141"/>
      <c r="Z633" s="141"/>
      <c r="AA633" s="141"/>
      <c r="AB633" s="141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ht="24" customHeight="1"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  <c r="V634" s="141"/>
      <c r="W634" s="141"/>
      <c r="X634" s="141"/>
      <c r="Y634" s="141"/>
      <c r="Z634" s="141"/>
      <c r="AA634" s="141"/>
      <c r="AB634" s="141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ht="24" customHeight="1"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  <c r="X635" s="141"/>
      <c r="Y635" s="141"/>
      <c r="Z635" s="141"/>
      <c r="AA635" s="141"/>
      <c r="AB635" s="141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ht="24" customHeight="1"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  <c r="X636" s="141"/>
      <c r="Y636" s="141"/>
      <c r="Z636" s="141"/>
      <c r="AA636" s="141"/>
      <c r="AB636" s="141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ht="24" customHeight="1"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  <c r="X637" s="141"/>
      <c r="Y637" s="141"/>
      <c r="Z637" s="141"/>
      <c r="AA637" s="141"/>
      <c r="AB637" s="141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ht="24" customHeight="1"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  <c r="X638" s="141"/>
      <c r="Y638" s="141"/>
      <c r="Z638" s="141"/>
      <c r="AA638" s="141"/>
      <c r="AB638" s="141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ht="24" customHeight="1"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ht="24" customHeight="1"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  <c r="X640" s="141"/>
      <c r="Y640" s="141"/>
      <c r="Z640" s="141"/>
      <c r="AA640" s="141"/>
      <c r="AB640" s="141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ht="24" customHeight="1"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  <c r="X641" s="141"/>
      <c r="Y641" s="141"/>
      <c r="Z641" s="141"/>
      <c r="AA641" s="141"/>
      <c r="AB641" s="141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ht="24" customHeight="1"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  <c r="X642" s="141"/>
      <c r="Y642" s="141"/>
      <c r="Z642" s="141"/>
      <c r="AA642" s="141"/>
      <c r="AB642" s="141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ht="24" customHeight="1"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  <c r="V643" s="141"/>
      <c r="W643" s="141"/>
      <c r="X643" s="141"/>
      <c r="Y643" s="141"/>
      <c r="Z643" s="141"/>
      <c r="AA643" s="141"/>
      <c r="AB643" s="141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ht="24" customHeight="1"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  <c r="V644" s="141"/>
      <c r="W644" s="141"/>
      <c r="X644" s="141"/>
      <c r="Y644" s="141"/>
      <c r="Z644" s="141"/>
      <c r="AA644" s="141"/>
      <c r="AB644" s="141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ht="24" customHeight="1"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  <c r="V645" s="141"/>
      <c r="W645" s="141"/>
      <c r="X645" s="141"/>
      <c r="Y645" s="141"/>
      <c r="Z645" s="141"/>
      <c r="AA645" s="141"/>
      <c r="AB645" s="141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ht="24" customHeight="1"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  <c r="V646" s="141"/>
      <c r="W646" s="141"/>
      <c r="X646" s="141"/>
      <c r="Y646" s="141"/>
      <c r="Z646" s="141"/>
      <c r="AA646" s="141"/>
      <c r="AB646" s="141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ht="24" customHeight="1"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  <c r="T647" s="141"/>
      <c r="U647" s="141"/>
      <c r="V647" s="141"/>
      <c r="W647" s="141"/>
      <c r="X647" s="141"/>
      <c r="Y647" s="141"/>
      <c r="Z647" s="141"/>
      <c r="AA647" s="141"/>
      <c r="AB647" s="141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ht="24" customHeight="1"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ht="24" customHeight="1"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  <c r="V649" s="141"/>
      <c r="W649" s="141"/>
      <c r="X649" s="141"/>
      <c r="Y649" s="141"/>
      <c r="Z649" s="141"/>
      <c r="AA649" s="141"/>
      <c r="AB649" s="141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ht="24" customHeight="1"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  <c r="T650" s="141"/>
      <c r="U650" s="141"/>
      <c r="V650" s="141"/>
      <c r="W650" s="141"/>
      <c r="X650" s="141"/>
      <c r="Y650" s="141"/>
      <c r="Z650" s="141"/>
      <c r="AA650" s="141"/>
      <c r="AB650" s="141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ht="24" customHeight="1"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ht="24" customHeight="1"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1"/>
      <c r="AA652" s="141"/>
      <c r="AB652" s="141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ht="24" customHeight="1"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1"/>
      <c r="AA653" s="141"/>
      <c r="AB653" s="141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ht="24" customHeight="1"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1"/>
      <c r="AA654" s="141"/>
      <c r="AB654" s="141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ht="24" customHeight="1"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1"/>
      <c r="AA655" s="141"/>
      <c r="AB655" s="141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ht="24" customHeight="1"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  <c r="V656" s="141"/>
      <c r="W656" s="141"/>
      <c r="X656" s="141"/>
      <c r="Y656" s="141"/>
      <c r="Z656" s="141"/>
      <c r="AA656" s="141"/>
      <c r="AB656" s="141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ht="24" customHeight="1"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  <c r="V657" s="141"/>
      <c r="W657" s="141"/>
      <c r="X657" s="141"/>
      <c r="Y657" s="141"/>
      <c r="Z657" s="141"/>
      <c r="AA657" s="141"/>
      <c r="AB657" s="141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ht="24" customHeight="1"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  <c r="V658" s="141"/>
      <c r="W658" s="141"/>
      <c r="X658" s="141"/>
      <c r="Y658" s="141"/>
      <c r="Z658" s="141"/>
      <c r="AA658" s="141"/>
      <c r="AB658" s="141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ht="24" customHeight="1"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  <c r="V659" s="141"/>
      <c r="W659" s="141"/>
      <c r="X659" s="141"/>
      <c r="Y659" s="141"/>
      <c r="Z659" s="141"/>
      <c r="AA659" s="141"/>
      <c r="AB659" s="141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ht="24" customHeight="1"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ht="24" customHeight="1"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  <c r="V661" s="141"/>
      <c r="W661" s="141"/>
      <c r="X661" s="141"/>
      <c r="Y661" s="141"/>
      <c r="Z661" s="141"/>
      <c r="AA661" s="141"/>
      <c r="AB661" s="141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ht="24" customHeight="1"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  <c r="T662" s="141"/>
      <c r="U662" s="141"/>
      <c r="V662" s="141"/>
      <c r="W662" s="141"/>
      <c r="X662" s="141"/>
      <c r="Y662" s="141"/>
      <c r="Z662" s="141"/>
      <c r="AA662" s="141"/>
      <c r="AB662" s="141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ht="24" customHeight="1"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  <c r="T663" s="141"/>
      <c r="U663" s="141"/>
      <c r="V663" s="141"/>
      <c r="W663" s="141"/>
      <c r="X663" s="141"/>
      <c r="Y663" s="141"/>
      <c r="Z663" s="141"/>
      <c r="AA663" s="141"/>
      <c r="AB663" s="141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ht="24" customHeight="1"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  <c r="V664" s="141"/>
      <c r="W664" s="141"/>
      <c r="X664" s="141"/>
      <c r="Y664" s="141"/>
      <c r="Z664" s="141"/>
      <c r="AA664" s="141"/>
      <c r="AB664" s="141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ht="24" customHeight="1"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  <c r="V665" s="141"/>
      <c r="W665" s="141"/>
      <c r="X665" s="141"/>
      <c r="Y665" s="141"/>
      <c r="Z665" s="141"/>
      <c r="AA665" s="141"/>
      <c r="AB665" s="141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ht="24" customHeight="1"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  <c r="V666" s="141"/>
      <c r="W666" s="141"/>
      <c r="X666" s="141"/>
      <c r="Y666" s="141"/>
      <c r="Z666" s="141"/>
      <c r="AA666" s="141"/>
      <c r="AB666" s="141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ht="24" customHeight="1"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  <c r="V667" s="141"/>
      <c r="W667" s="141"/>
      <c r="X667" s="141"/>
      <c r="Y667" s="141"/>
      <c r="Z667" s="141"/>
      <c r="AA667" s="141"/>
      <c r="AB667" s="141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ht="24" customHeight="1"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  <c r="V668" s="141"/>
      <c r="W668" s="141"/>
      <c r="X668" s="141"/>
      <c r="Y668" s="141"/>
      <c r="Z668" s="141"/>
      <c r="AA668" s="141"/>
      <c r="AB668" s="141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ht="24" customHeight="1"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  <c r="T669" s="141"/>
      <c r="U669" s="141"/>
      <c r="V669" s="141"/>
      <c r="W669" s="141"/>
      <c r="X669" s="141"/>
      <c r="Y669" s="141"/>
      <c r="Z669" s="141"/>
      <c r="AA669" s="141"/>
      <c r="AB669" s="141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ht="24" customHeight="1"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  <c r="V670" s="141"/>
      <c r="W670" s="141"/>
      <c r="X670" s="141"/>
      <c r="Y670" s="141"/>
      <c r="Z670" s="141"/>
      <c r="AA670" s="141"/>
      <c r="AB670" s="141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ht="24" customHeight="1"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  <c r="V671" s="141"/>
      <c r="W671" s="141"/>
      <c r="X671" s="141"/>
      <c r="Y671" s="141"/>
      <c r="Z671" s="141"/>
      <c r="AA671" s="141"/>
      <c r="AB671" s="141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ht="24" customHeight="1"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  <c r="V672" s="141"/>
      <c r="W672" s="141"/>
      <c r="X672" s="141"/>
      <c r="Y672" s="141"/>
      <c r="Z672" s="141"/>
      <c r="AA672" s="141"/>
      <c r="AB672" s="141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ht="24" customHeight="1"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  <c r="V673" s="141"/>
      <c r="W673" s="141"/>
      <c r="X673" s="141"/>
      <c r="Y673" s="141"/>
      <c r="Z673" s="141"/>
      <c r="AA673" s="141"/>
      <c r="AB673" s="141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ht="24" customHeight="1"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  <c r="T674" s="141"/>
      <c r="U674" s="141"/>
      <c r="V674" s="141"/>
      <c r="W674" s="141"/>
      <c r="X674" s="141"/>
      <c r="Y674" s="141"/>
      <c r="Z674" s="141"/>
      <c r="AA674" s="141"/>
      <c r="AB674" s="141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ht="24" customHeight="1"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  <c r="V675" s="141"/>
      <c r="W675" s="141"/>
      <c r="X675" s="141"/>
      <c r="Y675" s="141"/>
      <c r="Z675" s="141"/>
      <c r="AA675" s="141"/>
      <c r="AB675" s="141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ht="24" customHeight="1"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  <c r="V676" s="141"/>
      <c r="W676" s="141"/>
      <c r="X676" s="141"/>
      <c r="Y676" s="141"/>
      <c r="Z676" s="141"/>
      <c r="AA676" s="141"/>
      <c r="AB676" s="141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ht="24" customHeight="1"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  <c r="V677" s="141"/>
      <c r="W677" s="141"/>
      <c r="X677" s="141"/>
      <c r="Y677" s="141"/>
      <c r="Z677" s="141"/>
      <c r="AA677" s="141"/>
      <c r="AB677" s="141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ht="24" customHeight="1"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  <c r="V678" s="141"/>
      <c r="W678" s="141"/>
      <c r="X678" s="141"/>
      <c r="Y678" s="141"/>
      <c r="Z678" s="141"/>
      <c r="AA678" s="141"/>
      <c r="AB678" s="141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ht="24" customHeight="1"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  <c r="T679" s="141"/>
      <c r="U679" s="141"/>
      <c r="V679" s="141"/>
      <c r="W679" s="141"/>
      <c r="X679" s="141"/>
      <c r="Y679" s="141"/>
      <c r="Z679" s="141"/>
      <c r="AA679" s="141"/>
      <c r="AB679" s="141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ht="24" customHeight="1"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  <c r="V680" s="141"/>
      <c r="W680" s="141"/>
      <c r="X680" s="141"/>
      <c r="Y680" s="141"/>
      <c r="Z680" s="141"/>
      <c r="AA680" s="141"/>
      <c r="AB680" s="141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ht="24" customHeight="1"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  <c r="V681" s="141"/>
      <c r="W681" s="141"/>
      <c r="X681" s="141"/>
      <c r="Y681" s="141"/>
      <c r="Z681" s="141"/>
      <c r="AA681" s="141"/>
      <c r="AB681" s="141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ht="24" customHeight="1"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  <c r="V682" s="141"/>
      <c r="W682" s="141"/>
      <c r="X682" s="141"/>
      <c r="Y682" s="141"/>
      <c r="Z682" s="141"/>
      <c r="AA682" s="141"/>
      <c r="AB682" s="141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ht="24" customHeight="1"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  <c r="V683" s="141"/>
      <c r="W683" s="141"/>
      <c r="X683" s="141"/>
      <c r="Y683" s="141"/>
      <c r="Z683" s="141"/>
      <c r="AA683" s="141"/>
      <c r="AB683" s="141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ht="24" customHeight="1"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  <c r="T684" s="141"/>
      <c r="U684" s="141"/>
      <c r="V684" s="141"/>
      <c r="W684" s="141"/>
      <c r="X684" s="141"/>
      <c r="Y684" s="141"/>
      <c r="Z684" s="141"/>
      <c r="AA684" s="141"/>
      <c r="AB684" s="141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ht="24" customHeight="1"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  <c r="V685" s="141"/>
      <c r="W685" s="141"/>
      <c r="X685" s="141"/>
      <c r="Y685" s="141"/>
      <c r="Z685" s="141"/>
      <c r="AA685" s="141"/>
      <c r="AB685" s="141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ht="24" customHeight="1"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  <c r="V686" s="141"/>
      <c r="W686" s="141"/>
      <c r="X686" s="141"/>
      <c r="Y686" s="141"/>
      <c r="Z686" s="141"/>
      <c r="AA686" s="141"/>
      <c r="AB686" s="141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ht="24" customHeight="1"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  <c r="V687" s="141"/>
      <c r="W687" s="141"/>
      <c r="X687" s="141"/>
      <c r="Y687" s="141"/>
      <c r="Z687" s="141"/>
      <c r="AA687" s="141"/>
      <c r="AB687" s="141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ht="24" customHeight="1"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  <c r="V688" s="141"/>
      <c r="W688" s="141"/>
      <c r="X688" s="141"/>
      <c r="Y688" s="141"/>
      <c r="Z688" s="141"/>
      <c r="AA688" s="141"/>
      <c r="AB688" s="141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ht="24" customHeight="1"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  <c r="T689" s="141"/>
      <c r="U689" s="141"/>
      <c r="V689" s="141"/>
      <c r="W689" s="141"/>
      <c r="X689" s="141"/>
      <c r="Y689" s="141"/>
      <c r="Z689" s="141"/>
      <c r="AA689" s="141"/>
      <c r="AB689" s="141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ht="24" customHeight="1"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  <c r="V690" s="141"/>
      <c r="W690" s="141"/>
      <c r="X690" s="141"/>
      <c r="Y690" s="141"/>
      <c r="Z690" s="141"/>
      <c r="AA690" s="141"/>
      <c r="AB690" s="141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ht="24" customHeight="1"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  <c r="V691" s="141"/>
      <c r="W691" s="141"/>
      <c r="X691" s="141"/>
      <c r="Y691" s="141"/>
      <c r="Z691" s="141"/>
      <c r="AA691" s="141"/>
      <c r="AB691" s="141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ht="24" customHeight="1"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  <c r="V692" s="141"/>
      <c r="W692" s="141"/>
      <c r="X692" s="141"/>
      <c r="Y692" s="141"/>
      <c r="Z692" s="141"/>
      <c r="AA692" s="141"/>
      <c r="AB692" s="141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ht="24" customHeight="1"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  <c r="V693" s="141"/>
      <c r="W693" s="141"/>
      <c r="X693" s="141"/>
      <c r="Y693" s="141"/>
      <c r="Z693" s="141"/>
      <c r="AA693" s="141"/>
      <c r="AB693" s="141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ht="24" customHeight="1"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  <c r="T694" s="141"/>
      <c r="U694" s="141"/>
      <c r="V694" s="141"/>
      <c r="W694" s="141"/>
      <c r="X694" s="141"/>
      <c r="Y694" s="141"/>
      <c r="Z694" s="141"/>
      <c r="AA694" s="141"/>
      <c r="AB694" s="141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ht="24" customHeight="1"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  <c r="V695" s="141"/>
      <c r="W695" s="141"/>
      <c r="X695" s="141"/>
      <c r="Y695" s="141"/>
      <c r="Z695" s="141"/>
      <c r="AA695" s="141"/>
      <c r="AB695" s="141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ht="24" customHeight="1"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  <c r="V696" s="141"/>
      <c r="W696" s="141"/>
      <c r="X696" s="141"/>
      <c r="Y696" s="141"/>
      <c r="Z696" s="141"/>
      <c r="AA696" s="141"/>
      <c r="AB696" s="141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ht="24" customHeight="1"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  <c r="V697" s="141"/>
      <c r="W697" s="141"/>
      <c r="X697" s="141"/>
      <c r="Y697" s="141"/>
      <c r="Z697" s="141"/>
      <c r="AA697" s="141"/>
      <c r="AB697" s="141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ht="24" customHeight="1"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  <c r="V698" s="141"/>
      <c r="W698" s="141"/>
      <c r="X698" s="141"/>
      <c r="Y698" s="141"/>
      <c r="Z698" s="141"/>
      <c r="AA698" s="141"/>
      <c r="AB698" s="141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ht="24" customHeight="1"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  <c r="T699" s="141"/>
      <c r="U699" s="141"/>
      <c r="V699" s="141"/>
      <c r="W699" s="141"/>
      <c r="X699" s="141"/>
      <c r="Y699" s="141"/>
      <c r="Z699" s="141"/>
      <c r="AA699" s="141"/>
      <c r="AB699" s="141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ht="24" customHeight="1"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  <c r="V700" s="141"/>
      <c r="W700" s="141"/>
      <c r="X700" s="141"/>
      <c r="Y700" s="141"/>
      <c r="Z700" s="141"/>
      <c r="AA700" s="141"/>
      <c r="AB700" s="141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ht="24" customHeight="1"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  <c r="T701" s="141"/>
      <c r="U701" s="141"/>
      <c r="V701" s="141"/>
      <c r="W701" s="141"/>
      <c r="X701" s="141"/>
      <c r="Y701" s="141"/>
      <c r="Z701" s="141"/>
      <c r="AA701" s="141"/>
      <c r="AB701" s="141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ht="24" customHeight="1"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  <c r="T702" s="141"/>
      <c r="U702" s="141"/>
      <c r="V702" s="141"/>
      <c r="W702" s="141"/>
      <c r="X702" s="141"/>
      <c r="Y702" s="141"/>
      <c r="Z702" s="141"/>
      <c r="AA702" s="141"/>
      <c r="AB702" s="141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ht="24" customHeight="1"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  <c r="V703" s="141"/>
      <c r="W703" s="141"/>
      <c r="X703" s="141"/>
      <c r="Y703" s="141"/>
      <c r="Z703" s="141"/>
      <c r="AA703" s="141"/>
      <c r="AB703" s="141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ht="24" customHeight="1"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  <c r="V704" s="141"/>
      <c r="W704" s="141"/>
      <c r="X704" s="141"/>
      <c r="Y704" s="141"/>
      <c r="Z704" s="141"/>
      <c r="AA704" s="141"/>
      <c r="AB704" s="141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ht="24" customHeight="1"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  <c r="V705" s="141"/>
      <c r="W705" s="141"/>
      <c r="X705" s="141"/>
      <c r="Y705" s="141"/>
      <c r="Z705" s="141"/>
      <c r="AA705" s="141"/>
      <c r="AB705" s="141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ht="24" customHeight="1"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  <c r="V706" s="141"/>
      <c r="W706" s="141"/>
      <c r="X706" s="141"/>
      <c r="Y706" s="141"/>
      <c r="Z706" s="141"/>
      <c r="AA706" s="141"/>
      <c r="AB706" s="141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ht="24" customHeight="1"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  <c r="T707" s="141"/>
      <c r="U707" s="141"/>
      <c r="V707" s="141"/>
      <c r="W707" s="141"/>
      <c r="X707" s="141"/>
      <c r="Y707" s="141"/>
      <c r="Z707" s="141"/>
      <c r="AA707" s="141"/>
      <c r="AB707" s="141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ht="24" customHeight="1"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  <c r="V708" s="141"/>
      <c r="W708" s="141"/>
      <c r="X708" s="141"/>
      <c r="Y708" s="141"/>
      <c r="Z708" s="141"/>
      <c r="AA708" s="141"/>
      <c r="AB708" s="141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ht="24" customHeight="1"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  <c r="V709" s="141"/>
      <c r="W709" s="141"/>
      <c r="X709" s="141"/>
      <c r="Y709" s="141"/>
      <c r="Z709" s="141"/>
      <c r="AA709" s="141"/>
      <c r="AB709" s="141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ht="24" customHeight="1"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  <c r="V710" s="141"/>
      <c r="W710" s="141"/>
      <c r="X710" s="141"/>
      <c r="Y710" s="141"/>
      <c r="Z710" s="141"/>
      <c r="AA710" s="141"/>
      <c r="AB710" s="141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ht="24" customHeight="1"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  <c r="V711" s="141"/>
      <c r="W711" s="141"/>
      <c r="X711" s="141"/>
      <c r="Y711" s="141"/>
      <c r="Z711" s="141"/>
      <c r="AA711" s="141"/>
      <c r="AB711" s="141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ht="24" customHeight="1"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  <c r="V712" s="141"/>
      <c r="W712" s="141"/>
      <c r="X712" s="141"/>
      <c r="Y712" s="141"/>
      <c r="Z712" s="141"/>
      <c r="AA712" s="141"/>
      <c r="AB712" s="141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ht="24" customHeight="1"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  <c r="V713" s="141"/>
      <c r="W713" s="141"/>
      <c r="X713" s="141"/>
      <c r="Y713" s="141"/>
      <c r="Z713" s="141"/>
      <c r="AA713" s="141"/>
      <c r="AB713" s="141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ht="24" customHeight="1"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ht="24" customHeight="1"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  <c r="V715" s="141"/>
      <c r="W715" s="141"/>
      <c r="X715" s="141"/>
      <c r="Y715" s="141"/>
      <c r="Z715" s="141"/>
      <c r="AA715" s="141"/>
      <c r="AB715" s="141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ht="24" customHeight="1"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  <c r="V716" s="141"/>
      <c r="W716" s="141"/>
      <c r="X716" s="141"/>
      <c r="Y716" s="141"/>
      <c r="Z716" s="141"/>
      <c r="AA716" s="141"/>
      <c r="AB716" s="141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ht="24" customHeight="1"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  <c r="V717" s="141"/>
      <c r="W717" s="141"/>
      <c r="X717" s="141"/>
      <c r="Y717" s="141"/>
      <c r="Z717" s="141"/>
      <c r="AA717" s="141"/>
      <c r="AB717" s="141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ht="24" customHeight="1"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  <c r="V718" s="141"/>
      <c r="W718" s="141"/>
      <c r="X718" s="141"/>
      <c r="Y718" s="141"/>
      <c r="Z718" s="141"/>
      <c r="AA718" s="141"/>
      <c r="AB718" s="141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ht="24" customHeight="1"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  <c r="V719" s="141"/>
      <c r="W719" s="141"/>
      <c r="X719" s="141"/>
      <c r="Y719" s="141"/>
      <c r="Z719" s="141"/>
      <c r="AA719" s="141"/>
      <c r="AB719" s="141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ht="24" customHeight="1"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  <c r="V720" s="141"/>
      <c r="W720" s="141"/>
      <c r="X720" s="141"/>
      <c r="Y720" s="141"/>
      <c r="Z720" s="141"/>
      <c r="AA720" s="141"/>
      <c r="AB720" s="141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ht="24" customHeight="1"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  <c r="V721" s="141"/>
      <c r="W721" s="141"/>
      <c r="X721" s="141"/>
      <c r="Y721" s="141"/>
      <c r="Z721" s="141"/>
      <c r="AA721" s="141"/>
      <c r="AB721" s="141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ht="24" customHeight="1"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  <c r="V722" s="141"/>
      <c r="W722" s="141"/>
      <c r="X722" s="141"/>
      <c r="Y722" s="141"/>
      <c r="Z722" s="141"/>
      <c r="AA722" s="141"/>
      <c r="AB722" s="141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ht="24" customHeight="1"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1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ht="24" customHeight="1"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  <c r="V724" s="141"/>
      <c r="W724" s="141"/>
      <c r="X724" s="141"/>
      <c r="Y724" s="141"/>
      <c r="Z724" s="141"/>
      <c r="AA724" s="141"/>
      <c r="AB724" s="141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ht="24" customHeight="1"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  <c r="V725" s="141"/>
      <c r="W725" s="141"/>
      <c r="X725" s="141"/>
      <c r="Y725" s="141"/>
      <c r="Z725" s="141"/>
      <c r="AA725" s="141"/>
      <c r="AB725" s="141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ht="24" customHeight="1"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  <c r="V726" s="141"/>
      <c r="W726" s="141"/>
      <c r="X726" s="141"/>
      <c r="Y726" s="141"/>
      <c r="Z726" s="141"/>
      <c r="AA726" s="141"/>
      <c r="AB726" s="141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ht="24" customHeight="1"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  <c r="V727" s="141"/>
      <c r="W727" s="141"/>
      <c r="X727" s="141"/>
      <c r="Y727" s="141"/>
      <c r="Z727" s="141"/>
      <c r="AA727" s="141"/>
      <c r="AB727" s="141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ht="24" customHeight="1"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  <c r="V728" s="141"/>
      <c r="W728" s="141"/>
      <c r="X728" s="141"/>
      <c r="Y728" s="141"/>
      <c r="Z728" s="141"/>
      <c r="AA728" s="141"/>
      <c r="AB728" s="141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ht="24" customHeight="1"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  <c r="T729" s="141"/>
      <c r="U729" s="141"/>
      <c r="V729" s="141"/>
      <c r="W729" s="141"/>
      <c r="X729" s="141"/>
      <c r="Y729" s="141"/>
      <c r="Z729" s="141"/>
      <c r="AA729" s="141"/>
      <c r="AB729" s="141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ht="24" customHeight="1"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  <c r="V730" s="141"/>
      <c r="W730" s="141"/>
      <c r="X730" s="141"/>
      <c r="Y730" s="141"/>
      <c r="Z730" s="141"/>
      <c r="AA730" s="141"/>
      <c r="AB730" s="141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ht="24" customHeight="1"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  <c r="V731" s="141"/>
      <c r="W731" s="141"/>
      <c r="X731" s="141"/>
      <c r="Y731" s="141"/>
      <c r="Z731" s="141"/>
      <c r="AA731" s="141"/>
      <c r="AB731" s="141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ht="24" customHeight="1"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  <c r="V732" s="141"/>
      <c r="W732" s="141"/>
      <c r="X732" s="141"/>
      <c r="Y732" s="141"/>
      <c r="Z732" s="141"/>
      <c r="AA732" s="141"/>
      <c r="AB732" s="141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ht="24" customHeight="1"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  <c r="V733" s="141"/>
      <c r="W733" s="141"/>
      <c r="X733" s="141"/>
      <c r="Y733" s="141"/>
      <c r="Z733" s="141"/>
      <c r="AA733" s="141"/>
      <c r="AB733" s="141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ht="24" customHeight="1"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  <c r="V734" s="141"/>
      <c r="W734" s="141"/>
      <c r="X734" s="141"/>
      <c r="Y734" s="141"/>
      <c r="Z734" s="141"/>
      <c r="AA734" s="141"/>
      <c r="AB734" s="141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ht="24" customHeight="1"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  <c r="T735" s="141"/>
      <c r="U735" s="141"/>
      <c r="V735" s="141"/>
      <c r="W735" s="141"/>
      <c r="X735" s="141"/>
      <c r="Y735" s="141"/>
      <c r="Z735" s="141"/>
      <c r="AA735" s="141"/>
      <c r="AB735" s="141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ht="24" customHeight="1"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  <c r="V736" s="141"/>
      <c r="W736" s="141"/>
      <c r="X736" s="141"/>
      <c r="Y736" s="141"/>
      <c r="Z736" s="141"/>
      <c r="AA736" s="141"/>
      <c r="AB736" s="141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ht="24" customHeight="1"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  <c r="V737" s="141"/>
      <c r="W737" s="141"/>
      <c r="X737" s="141"/>
      <c r="Y737" s="141"/>
      <c r="Z737" s="141"/>
      <c r="AA737" s="141"/>
      <c r="AB737" s="141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ht="24" customHeight="1"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  <c r="T738" s="141"/>
      <c r="U738" s="141"/>
      <c r="V738" s="141"/>
      <c r="W738" s="141"/>
      <c r="X738" s="141"/>
      <c r="Y738" s="141"/>
      <c r="Z738" s="141"/>
      <c r="AA738" s="141"/>
      <c r="AB738" s="141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ht="24" customHeight="1"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  <c r="V739" s="141"/>
      <c r="W739" s="141"/>
      <c r="X739" s="141"/>
      <c r="Y739" s="141"/>
      <c r="Z739" s="141"/>
      <c r="AA739" s="141"/>
      <c r="AB739" s="141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ht="24" customHeight="1"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  <c r="V740" s="141"/>
      <c r="W740" s="141"/>
      <c r="X740" s="141"/>
      <c r="Y740" s="141"/>
      <c r="Z740" s="141"/>
      <c r="AA740" s="141"/>
      <c r="AB740" s="141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ht="24" customHeight="1"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  <c r="V741" s="141"/>
      <c r="W741" s="141"/>
      <c r="X741" s="141"/>
      <c r="Y741" s="141"/>
      <c r="Z741" s="141"/>
      <c r="AA741" s="141"/>
      <c r="AB741" s="141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ht="24" customHeight="1"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  <c r="T742" s="141"/>
      <c r="U742" s="141"/>
      <c r="V742" s="141"/>
      <c r="W742" s="141"/>
      <c r="X742" s="141"/>
      <c r="Y742" s="141"/>
      <c r="Z742" s="141"/>
      <c r="AA742" s="141"/>
      <c r="AB742" s="141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ht="24" customHeight="1"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  <c r="V743" s="141"/>
      <c r="W743" s="141"/>
      <c r="X743" s="141"/>
      <c r="Y743" s="141"/>
      <c r="Z743" s="141"/>
      <c r="AA743" s="141"/>
      <c r="AB743" s="141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ht="24" customHeight="1"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  <c r="V744" s="141"/>
      <c r="W744" s="141"/>
      <c r="X744" s="141"/>
      <c r="Y744" s="141"/>
      <c r="Z744" s="141"/>
      <c r="AA744" s="141"/>
      <c r="AB744" s="141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ht="24" customHeight="1"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  <c r="V745" s="141"/>
      <c r="W745" s="141"/>
      <c r="X745" s="141"/>
      <c r="Y745" s="141"/>
      <c r="Z745" s="141"/>
      <c r="AA745" s="141"/>
      <c r="AB745" s="141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ht="24" customHeight="1"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  <c r="V746" s="141"/>
      <c r="W746" s="141"/>
      <c r="X746" s="141"/>
      <c r="Y746" s="141"/>
      <c r="Z746" s="141"/>
      <c r="AA746" s="141"/>
      <c r="AB746" s="141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ht="24" customHeight="1"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  <c r="V747" s="141"/>
      <c r="W747" s="141"/>
      <c r="X747" s="141"/>
      <c r="Y747" s="141"/>
      <c r="Z747" s="141"/>
      <c r="AA747" s="141"/>
      <c r="AB747" s="141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ht="24" customHeight="1"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  <c r="T748" s="141"/>
      <c r="U748" s="141"/>
      <c r="V748" s="141"/>
      <c r="W748" s="141"/>
      <c r="X748" s="141"/>
      <c r="Y748" s="141"/>
      <c r="Z748" s="141"/>
      <c r="AA748" s="141"/>
      <c r="AB748" s="141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ht="24" customHeight="1"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  <c r="V749" s="141"/>
      <c r="W749" s="141"/>
      <c r="X749" s="141"/>
      <c r="Y749" s="141"/>
      <c r="Z749" s="141"/>
      <c r="AA749" s="141"/>
      <c r="AB749" s="141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ht="24" customHeight="1"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  <c r="V750" s="141"/>
      <c r="W750" s="141"/>
      <c r="X750" s="141"/>
      <c r="Y750" s="141"/>
      <c r="Z750" s="141"/>
      <c r="AA750" s="141"/>
      <c r="AB750" s="141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ht="24" customHeight="1"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  <c r="V751" s="141"/>
      <c r="W751" s="141"/>
      <c r="X751" s="141"/>
      <c r="Y751" s="141"/>
      <c r="Z751" s="141"/>
      <c r="AA751" s="141"/>
      <c r="AB751" s="141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ht="24" customHeight="1"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  <c r="V752" s="141"/>
      <c r="W752" s="141"/>
      <c r="X752" s="141"/>
      <c r="Y752" s="141"/>
      <c r="Z752" s="141"/>
      <c r="AA752" s="141"/>
      <c r="AB752" s="141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ht="24" customHeight="1"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  <c r="T753" s="141"/>
      <c r="U753" s="141"/>
      <c r="V753" s="141"/>
      <c r="W753" s="141"/>
      <c r="X753" s="141"/>
      <c r="Y753" s="141"/>
      <c r="Z753" s="141"/>
      <c r="AA753" s="141"/>
      <c r="AB753" s="141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ht="24" customHeight="1"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  <c r="V754" s="141"/>
      <c r="W754" s="141"/>
      <c r="X754" s="141"/>
      <c r="Y754" s="141"/>
      <c r="Z754" s="141"/>
      <c r="AA754" s="141"/>
      <c r="AB754" s="141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ht="24" customHeight="1"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  <c r="V755" s="141"/>
      <c r="W755" s="141"/>
      <c r="X755" s="141"/>
      <c r="Y755" s="141"/>
      <c r="Z755" s="141"/>
      <c r="AA755" s="141"/>
      <c r="AB755" s="141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ht="24" customHeight="1"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  <c r="V756" s="141"/>
      <c r="W756" s="141"/>
      <c r="X756" s="141"/>
      <c r="Y756" s="141"/>
      <c r="Z756" s="141"/>
      <c r="AA756" s="141"/>
      <c r="AB756" s="141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ht="24" customHeight="1"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  <c r="V757" s="141"/>
      <c r="W757" s="141"/>
      <c r="X757" s="141"/>
      <c r="Y757" s="141"/>
      <c r="Z757" s="141"/>
      <c r="AA757" s="141"/>
      <c r="AB757" s="141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ht="24" customHeight="1"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  <c r="V758" s="141"/>
      <c r="W758" s="141"/>
      <c r="X758" s="141"/>
      <c r="Y758" s="141"/>
      <c r="Z758" s="141"/>
      <c r="AA758" s="141"/>
      <c r="AB758" s="141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ht="24" customHeight="1"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  <c r="V759" s="141"/>
      <c r="W759" s="141"/>
      <c r="X759" s="141"/>
      <c r="Y759" s="141"/>
      <c r="Z759" s="141"/>
      <c r="AA759" s="141"/>
      <c r="AB759" s="141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ht="24" customHeight="1"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  <c r="V760" s="141"/>
      <c r="W760" s="141"/>
      <c r="X760" s="141"/>
      <c r="Y760" s="141"/>
      <c r="Z760" s="141"/>
      <c r="AA760" s="141"/>
      <c r="AB760" s="141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ht="24" customHeight="1"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  <c r="V761" s="141"/>
      <c r="W761" s="141"/>
      <c r="X761" s="141"/>
      <c r="Y761" s="141"/>
      <c r="Z761" s="141"/>
      <c r="AA761" s="141"/>
      <c r="AB761" s="141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ht="24" customHeight="1"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  <c r="V762" s="141"/>
      <c r="W762" s="141"/>
      <c r="X762" s="141"/>
      <c r="Y762" s="141"/>
      <c r="Z762" s="141"/>
      <c r="AA762" s="141"/>
      <c r="AB762" s="141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ht="24" customHeight="1"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  <c r="V763" s="141"/>
      <c r="W763" s="141"/>
      <c r="X763" s="141"/>
      <c r="Y763" s="141"/>
      <c r="Z763" s="141"/>
      <c r="AA763" s="141"/>
      <c r="AB763" s="141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ht="24" customHeight="1"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  <c r="T764" s="141"/>
      <c r="U764" s="141"/>
      <c r="V764" s="141"/>
      <c r="W764" s="141"/>
      <c r="X764" s="141"/>
      <c r="Y764" s="141"/>
      <c r="Z764" s="141"/>
      <c r="AA764" s="141"/>
      <c r="AB764" s="141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ht="24" customHeight="1"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  <c r="V765" s="141"/>
      <c r="W765" s="141"/>
      <c r="X765" s="141"/>
      <c r="Y765" s="141"/>
      <c r="Z765" s="141"/>
      <c r="AA765" s="141"/>
      <c r="AB765" s="141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ht="24" customHeight="1"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  <c r="V766" s="141"/>
      <c r="W766" s="141"/>
      <c r="X766" s="141"/>
      <c r="Y766" s="141"/>
      <c r="Z766" s="141"/>
      <c r="AA766" s="141"/>
      <c r="AB766" s="141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ht="24" customHeight="1"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  <c r="T767" s="141"/>
      <c r="U767" s="141"/>
      <c r="V767" s="141"/>
      <c r="W767" s="141"/>
      <c r="X767" s="141"/>
      <c r="Y767" s="141"/>
      <c r="Z767" s="141"/>
      <c r="AA767" s="141"/>
      <c r="AB767" s="141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ht="24" customHeight="1"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  <c r="V768" s="141"/>
      <c r="W768" s="141"/>
      <c r="X768" s="141"/>
      <c r="Y768" s="141"/>
      <c r="Z768" s="141"/>
      <c r="AA768" s="141"/>
      <c r="AB768" s="141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ht="24" customHeight="1"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  <c r="V769" s="141"/>
      <c r="W769" s="141"/>
      <c r="X769" s="141"/>
      <c r="Y769" s="141"/>
      <c r="Z769" s="141"/>
      <c r="AA769" s="141"/>
      <c r="AB769" s="141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ht="24" customHeight="1"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  <c r="V770" s="141"/>
      <c r="W770" s="141"/>
      <c r="X770" s="141"/>
      <c r="Y770" s="141"/>
      <c r="Z770" s="141"/>
      <c r="AA770" s="141"/>
      <c r="AB770" s="141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ht="24" customHeight="1"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  <c r="V771" s="141"/>
      <c r="W771" s="141"/>
      <c r="X771" s="141"/>
      <c r="Y771" s="141"/>
      <c r="Z771" s="141"/>
      <c r="AA771" s="141"/>
      <c r="AB771" s="141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ht="24" customHeight="1"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  <c r="V772" s="141"/>
      <c r="W772" s="141"/>
      <c r="X772" s="141"/>
      <c r="Y772" s="141"/>
      <c r="Z772" s="141"/>
      <c r="AA772" s="141"/>
      <c r="AB772" s="141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ht="24" customHeight="1"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  <c r="V773" s="141"/>
      <c r="W773" s="141"/>
      <c r="X773" s="141"/>
      <c r="Y773" s="141"/>
      <c r="Z773" s="141"/>
      <c r="AA773" s="141"/>
      <c r="AB773" s="141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ht="24" customHeight="1"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  <c r="T774" s="141"/>
      <c r="U774" s="141"/>
      <c r="V774" s="141"/>
      <c r="W774" s="141"/>
      <c r="X774" s="141"/>
      <c r="Y774" s="141"/>
      <c r="Z774" s="141"/>
      <c r="AA774" s="141"/>
      <c r="AB774" s="141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ht="24" customHeight="1"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  <c r="V775" s="141"/>
      <c r="W775" s="141"/>
      <c r="X775" s="141"/>
      <c r="Y775" s="141"/>
      <c r="Z775" s="141"/>
      <c r="AA775" s="141"/>
      <c r="AB775" s="141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ht="24" customHeight="1"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  <c r="V776" s="141"/>
      <c r="W776" s="141"/>
      <c r="X776" s="141"/>
      <c r="Y776" s="141"/>
      <c r="Z776" s="141"/>
      <c r="AA776" s="141"/>
      <c r="AB776" s="141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ht="24" customHeight="1"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  <c r="V777" s="141"/>
      <c r="W777" s="141"/>
      <c r="X777" s="141"/>
      <c r="Y777" s="141"/>
      <c r="Z777" s="141"/>
      <c r="AA777" s="141"/>
      <c r="AB777" s="141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ht="24" customHeight="1"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  <c r="V778" s="141"/>
      <c r="W778" s="141"/>
      <c r="X778" s="141"/>
      <c r="Y778" s="141"/>
      <c r="Z778" s="141"/>
      <c r="AA778" s="141"/>
      <c r="AB778" s="141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ht="24" customHeight="1"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  <c r="V779" s="141"/>
      <c r="W779" s="141"/>
      <c r="X779" s="141"/>
      <c r="Y779" s="141"/>
      <c r="Z779" s="141"/>
      <c r="AA779" s="141"/>
      <c r="AB779" s="141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2:41" ht="24" customHeight="1"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  <c r="V780" s="141"/>
      <c r="W780" s="141"/>
      <c r="X780" s="141"/>
      <c r="Y780" s="141"/>
      <c r="Z780" s="141"/>
      <c r="AA780" s="141"/>
      <c r="AB780" s="141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2:41" ht="24" customHeight="1"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  <c r="V781" s="141"/>
      <c r="W781" s="141"/>
      <c r="X781" s="141"/>
      <c r="Y781" s="141"/>
      <c r="Z781" s="141"/>
      <c r="AA781" s="141"/>
      <c r="AB781" s="141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2:41" ht="24" customHeight="1"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  <c r="Y782" s="141"/>
      <c r="Z782" s="141"/>
      <c r="AA782" s="141"/>
      <c r="AB782" s="141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2:41" ht="24" customHeight="1"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  <c r="V783" s="141"/>
      <c r="W783" s="141"/>
      <c r="X783" s="141"/>
      <c r="Y783" s="141"/>
      <c r="Z783" s="141"/>
      <c r="AA783" s="141"/>
      <c r="AB783" s="141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2:41" ht="24" customHeight="1"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  <c r="Y784" s="141"/>
      <c r="Z784" s="141"/>
      <c r="AA784" s="141"/>
      <c r="AB784" s="141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2:41" ht="24" customHeight="1"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  <c r="V785" s="141"/>
      <c r="W785" s="141"/>
      <c r="X785" s="141"/>
      <c r="Y785" s="141"/>
      <c r="Z785" s="141"/>
      <c r="AA785" s="141"/>
      <c r="AB785" s="141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2:41" ht="24" customHeight="1"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  <c r="Y786" s="141"/>
      <c r="Z786" s="141"/>
      <c r="AA786" s="141"/>
      <c r="AB786" s="141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2:41" ht="24" customHeight="1"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  <c r="V787" s="141"/>
      <c r="W787" s="141"/>
      <c r="X787" s="141"/>
      <c r="Y787" s="141"/>
      <c r="Z787" s="141"/>
      <c r="AA787" s="141"/>
      <c r="AB787" s="141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2:41" ht="24" customHeight="1"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  <c r="Y788" s="141"/>
      <c r="Z788" s="141"/>
      <c r="AA788" s="141"/>
      <c r="AB788" s="141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2:41" ht="24" customHeight="1"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  <c r="V789" s="141"/>
      <c r="W789" s="141"/>
      <c r="X789" s="141"/>
      <c r="Y789" s="141"/>
      <c r="Z789" s="141"/>
      <c r="AA789" s="141"/>
      <c r="AB789" s="141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2:41" ht="24" customHeight="1"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  <c r="Y790" s="141"/>
      <c r="Z790" s="141"/>
      <c r="AA790" s="141"/>
      <c r="AB790" s="141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2:41" ht="24" customHeight="1"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  <c r="T791" s="141"/>
      <c r="U791" s="141"/>
      <c r="V791" s="141"/>
      <c r="W791" s="141"/>
      <c r="X791" s="141"/>
      <c r="Y791" s="141"/>
      <c r="Z791" s="141"/>
      <c r="AA791" s="141"/>
      <c r="AB791" s="141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2:41" ht="24" customHeight="1"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  <c r="Y792" s="141"/>
      <c r="Z792" s="141"/>
      <c r="AA792" s="141"/>
      <c r="AB792" s="141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2:41" ht="24" customHeight="1"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  <c r="V793" s="141"/>
      <c r="W793" s="141"/>
      <c r="X793" s="141"/>
      <c r="Y793" s="141"/>
      <c r="Z793" s="141"/>
      <c r="AA793" s="141"/>
      <c r="AB793" s="141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2:41" ht="24" customHeight="1"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  <c r="Y794" s="141"/>
      <c r="Z794" s="141"/>
      <c r="AA794" s="141"/>
      <c r="AB794" s="141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2:41" ht="24" customHeight="1"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  <c r="V795" s="141"/>
      <c r="W795" s="141"/>
      <c r="X795" s="141"/>
      <c r="Y795" s="141"/>
      <c r="Z795" s="141"/>
      <c r="AA795" s="141"/>
      <c r="AB795" s="141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2:41" ht="24" customHeight="1"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  <c r="Y796" s="141"/>
      <c r="Z796" s="141"/>
      <c r="AA796" s="141"/>
      <c r="AB796" s="141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2:41" ht="24" customHeight="1"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  <c r="V797" s="141"/>
      <c r="W797" s="141"/>
      <c r="X797" s="141"/>
      <c r="Y797" s="141"/>
      <c r="Z797" s="141"/>
      <c r="AA797" s="141"/>
      <c r="AB797" s="141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2:41" ht="24" customHeight="1"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  <c r="Y798" s="141"/>
      <c r="Z798" s="141"/>
      <c r="AA798" s="141"/>
      <c r="AB798" s="141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2:41" ht="24" customHeight="1"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  <c r="V799" s="141"/>
      <c r="W799" s="141"/>
      <c r="X799" s="141"/>
      <c r="Y799" s="141"/>
      <c r="Z799" s="141"/>
      <c r="AA799" s="141"/>
      <c r="AB799" s="141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2:41" ht="24" customHeight="1"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  <c r="Y800" s="141"/>
      <c r="Z800" s="141"/>
      <c r="AA800" s="141"/>
      <c r="AB800" s="141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2:41" ht="24" customHeight="1"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  <c r="V801" s="141"/>
      <c r="W801" s="141"/>
      <c r="X801" s="141"/>
      <c r="Y801" s="141"/>
      <c r="Z801" s="141"/>
      <c r="AA801" s="141"/>
      <c r="AB801" s="141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2:41" ht="24" customHeight="1"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  <c r="Y802" s="141"/>
      <c r="Z802" s="141"/>
      <c r="AA802" s="141"/>
      <c r="AB802" s="141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2:41" ht="24" customHeight="1"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  <c r="V803" s="141"/>
      <c r="W803" s="141"/>
      <c r="X803" s="141"/>
      <c r="Y803" s="141"/>
      <c r="Z803" s="141"/>
      <c r="AA803" s="141"/>
      <c r="AB803" s="141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2:41" ht="24" customHeight="1"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  <c r="Y804" s="141"/>
      <c r="Z804" s="141"/>
      <c r="AA804" s="141"/>
      <c r="AB804" s="141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2:41" ht="24" customHeight="1"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  <c r="V805" s="141"/>
      <c r="W805" s="141"/>
      <c r="X805" s="141"/>
      <c r="Y805" s="141"/>
      <c r="Z805" s="141"/>
      <c r="AA805" s="141"/>
      <c r="AB805" s="141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2:41" ht="24" customHeight="1"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  <c r="Y806" s="141"/>
      <c r="Z806" s="141"/>
      <c r="AA806" s="141"/>
      <c r="AB806" s="141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2:41" ht="24" customHeight="1"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  <c r="V807" s="141"/>
      <c r="W807" s="141"/>
      <c r="X807" s="141"/>
      <c r="Y807" s="141"/>
      <c r="Z807" s="141"/>
      <c r="AA807" s="141"/>
      <c r="AB807" s="141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2:41" ht="24" customHeight="1"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  <c r="V808" s="141"/>
      <c r="W808" s="141"/>
      <c r="X808" s="141"/>
      <c r="Y808" s="141"/>
      <c r="Z808" s="141"/>
      <c r="AA808" s="141"/>
      <c r="AB808" s="141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2:41" ht="24" customHeight="1"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  <c r="V809" s="141"/>
      <c r="W809" s="141"/>
      <c r="X809" s="141"/>
      <c r="Y809" s="141"/>
      <c r="Z809" s="141"/>
      <c r="AA809" s="141"/>
      <c r="AB809" s="141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2:41" ht="24" customHeight="1"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  <c r="V810" s="141"/>
      <c r="W810" s="141"/>
      <c r="X810" s="141"/>
      <c r="Y810" s="141"/>
      <c r="Z810" s="141"/>
      <c r="AA810" s="141"/>
      <c r="AB810" s="141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2:41" ht="24" customHeight="1"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  <c r="V811" s="141"/>
      <c r="W811" s="141"/>
      <c r="X811" s="141"/>
      <c r="Y811" s="141"/>
      <c r="Z811" s="141"/>
      <c r="AA811" s="141"/>
      <c r="AB811" s="141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2:41" ht="24" customHeight="1"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  <c r="V812" s="141"/>
      <c r="W812" s="141"/>
      <c r="X812" s="141"/>
      <c r="Y812" s="141"/>
      <c r="Z812" s="141"/>
      <c r="AA812" s="141"/>
      <c r="AB812" s="141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2:41" ht="24" customHeight="1"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  <c r="V813" s="141"/>
      <c r="W813" s="141"/>
      <c r="X813" s="141"/>
      <c r="Y813" s="141"/>
      <c r="Z813" s="141"/>
      <c r="AA813" s="141"/>
      <c r="AB813" s="141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2:41" ht="24" customHeight="1"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  <c r="V814" s="141"/>
      <c r="W814" s="141"/>
      <c r="X814" s="141"/>
      <c r="Y814" s="141"/>
      <c r="Z814" s="141"/>
      <c r="AA814" s="141"/>
      <c r="AB814" s="141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2:41" ht="24" customHeight="1"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  <c r="T815" s="141"/>
      <c r="U815" s="141"/>
      <c r="V815" s="141"/>
      <c r="W815" s="141"/>
      <c r="X815" s="141"/>
      <c r="Y815" s="141"/>
      <c r="Z815" s="141"/>
      <c r="AA815" s="141"/>
      <c r="AB815" s="141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2:41" ht="24" customHeight="1"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  <c r="V816" s="141"/>
      <c r="W816" s="141"/>
      <c r="X816" s="141"/>
      <c r="Y816" s="141"/>
      <c r="Z816" s="141"/>
      <c r="AA816" s="141"/>
      <c r="AB816" s="141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2:41" ht="24" customHeight="1"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  <c r="V817" s="141"/>
      <c r="W817" s="141"/>
      <c r="X817" s="141"/>
      <c r="Y817" s="141"/>
      <c r="Z817" s="141"/>
      <c r="AA817" s="141"/>
      <c r="AB817" s="141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2:41" ht="24" customHeight="1"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  <c r="V818" s="141"/>
      <c r="W818" s="141"/>
      <c r="X818" s="141"/>
      <c r="Y818" s="141"/>
      <c r="Z818" s="141"/>
      <c r="AA818" s="141"/>
      <c r="AB818" s="141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2:41" ht="24" customHeight="1"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  <c r="V819" s="141"/>
      <c r="W819" s="141"/>
      <c r="X819" s="141"/>
      <c r="Y819" s="141"/>
      <c r="Z819" s="141"/>
      <c r="AA819" s="141"/>
      <c r="AB819" s="141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2:41" ht="24" customHeight="1"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  <c r="V820" s="141"/>
      <c r="W820" s="141"/>
      <c r="X820" s="141"/>
      <c r="Y820" s="141"/>
      <c r="Z820" s="141"/>
      <c r="AA820" s="141"/>
      <c r="AB820" s="141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2:41" ht="24" customHeight="1"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  <c r="V821" s="141"/>
      <c r="W821" s="141"/>
      <c r="X821" s="141"/>
      <c r="Y821" s="141"/>
      <c r="Z821" s="141"/>
      <c r="AA821" s="141"/>
      <c r="AB821" s="141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2:41" ht="24" customHeight="1"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  <c r="V822" s="141"/>
      <c r="W822" s="141"/>
      <c r="X822" s="141"/>
      <c r="Y822" s="141"/>
      <c r="Z822" s="141"/>
      <c r="AA822" s="141"/>
      <c r="AB822" s="141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2:41" ht="24" customHeight="1"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  <c r="T823" s="141"/>
      <c r="U823" s="141"/>
      <c r="V823" s="141"/>
      <c r="W823" s="141"/>
      <c r="X823" s="141"/>
      <c r="Y823" s="141"/>
      <c r="Z823" s="141"/>
      <c r="AA823" s="141"/>
      <c r="AB823" s="141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2:41" ht="24" customHeight="1"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141"/>
      <c r="X824" s="141"/>
      <c r="Y824" s="141"/>
      <c r="Z824" s="141"/>
      <c r="AA824" s="141"/>
      <c r="AB824" s="141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2:41" ht="24" customHeight="1"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  <c r="V825" s="141"/>
      <c r="W825" s="141"/>
      <c r="X825" s="141"/>
      <c r="Y825" s="141"/>
      <c r="Z825" s="141"/>
      <c r="AA825" s="141"/>
      <c r="AB825" s="141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2:41" ht="24" customHeight="1"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  <c r="V826" s="141"/>
      <c r="W826" s="141"/>
      <c r="X826" s="141"/>
      <c r="Y826" s="141"/>
      <c r="Z826" s="141"/>
      <c r="AA826" s="141"/>
      <c r="AB826" s="141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2:41" ht="24" customHeight="1"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  <c r="V827" s="141"/>
      <c r="W827" s="141"/>
      <c r="X827" s="141"/>
      <c r="Y827" s="141"/>
      <c r="Z827" s="141"/>
      <c r="AA827" s="141"/>
      <c r="AB827" s="141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2:41" ht="24" customHeight="1"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  <c r="V828" s="141"/>
      <c r="W828" s="141"/>
      <c r="X828" s="141"/>
      <c r="Y828" s="141"/>
      <c r="Z828" s="141"/>
      <c r="AA828" s="141"/>
      <c r="AB828" s="141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2:41" ht="24" customHeight="1"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  <c r="V829" s="141"/>
      <c r="W829" s="141"/>
      <c r="X829" s="141"/>
      <c r="Y829" s="141"/>
      <c r="Z829" s="141"/>
      <c r="AA829" s="141"/>
      <c r="AB829" s="141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2:41" ht="24" customHeight="1"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  <c r="V830" s="141"/>
      <c r="W830" s="141"/>
      <c r="X830" s="141"/>
      <c r="Y830" s="141"/>
      <c r="Z830" s="141"/>
      <c r="AA830" s="141"/>
      <c r="AB830" s="141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2:41" ht="24" customHeight="1"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  <c r="T831" s="141"/>
      <c r="U831" s="141"/>
      <c r="V831" s="141"/>
      <c r="W831" s="141"/>
      <c r="X831" s="141"/>
      <c r="Y831" s="141"/>
      <c r="Z831" s="141"/>
      <c r="AA831" s="141"/>
      <c r="AB831" s="141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2:41" ht="24" customHeight="1"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  <c r="V832" s="141"/>
      <c r="W832" s="141"/>
      <c r="X832" s="141"/>
      <c r="Y832" s="141"/>
      <c r="Z832" s="141"/>
      <c r="AA832" s="141"/>
      <c r="AB832" s="141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2:41" ht="24" customHeight="1"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  <c r="V833" s="141"/>
      <c r="W833" s="141"/>
      <c r="X833" s="141"/>
      <c r="Y833" s="141"/>
      <c r="Z833" s="141"/>
      <c r="AA833" s="141"/>
      <c r="AB833" s="141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2:41" ht="24" customHeight="1"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  <c r="V834" s="141"/>
      <c r="W834" s="141"/>
      <c r="X834" s="141"/>
      <c r="Y834" s="141"/>
      <c r="Z834" s="141"/>
      <c r="AA834" s="141"/>
      <c r="AB834" s="141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2:41" ht="24" customHeight="1"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  <c r="V835" s="141"/>
      <c r="W835" s="141"/>
      <c r="X835" s="141"/>
      <c r="Y835" s="141"/>
      <c r="Z835" s="141"/>
      <c r="AA835" s="141"/>
      <c r="AB835" s="141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2:41" ht="24" customHeight="1"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  <c r="V836" s="141"/>
      <c r="W836" s="141"/>
      <c r="X836" s="141"/>
      <c r="Y836" s="141"/>
      <c r="Z836" s="141"/>
      <c r="AA836" s="141"/>
      <c r="AB836" s="141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2:41" ht="24" customHeight="1"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  <c r="V837" s="141"/>
      <c r="W837" s="141"/>
      <c r="X837" s="141"/>
      <c r="Y837" s="141"/>
      <c r="Z837" s="141"/>
      <c r="AA837" s="141"/>
      <c r="AB837" s="141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2:41" ht="24" customHeight="1"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  <c r="V838" s="141"/>
      <c r="W838" s="141"/>
      <c r="X838" s="141"/>
      <c r="Y838" s="141"/>
      <c r="Z838" s="141"/>
      <c r="AA838" s="141"/>
      <c r="AB838" s="141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2:41" ht="24" customHeight="1"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  <c r="V839" s="141"/>
      <c r="W839" s="141"/>
      <c r="X839" s="141"/>
      <c r="Y839" s="141"/>
      <c r="Z839" s="141"/>
      <c r="AA839" s="141"/>
      <c r="AB839" s="141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2:41" ht="24" customHeight="1"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  <c r="T840" s="141"/>
      <c r="U840" s="141"/>
      <c r="V840" s="141"/>
      <c r="W840" s="141"/>
      <c r="X840" s="141"/>
      <c r="Y840" s="141"/>
      <c r="Z840" s="141"/>
      <c r="AA840" s="141"/>
      <c r="AB840" s="141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2:41" ht="24" customHeight="1"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  <c r="V841" s="141"/>
      <c r="W841" s="141"/>
      <c r="X841" s="141"/>
      <c r="Y841" s="141"/>
      <c r="Z841" s="141"/>
      <c r="AA841" s="141"/>
      <c r="AB841" s="141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2:41" ht="24" customHeight="1"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  <c r="V842" s="141"/>
      <c r="W842" s="141"/>
      <c r="X842" s="141"/>
      <c r="Y842" s="141"/>
      <c r="Z842" s="141"/>
      <c r="AA842" s="141"/>
      <c r="AB842" s="141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2:41" ht="24" customHeight="1"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  <c r="V843" s="141"/>
      <c r="W843" s="141"/>
      <c r="X843" s="141"/>
      <c r="Y843" s="141"/>
      <c r="Z843" s="141"/>
      <c r="AA843" s="141"/>
      <c r="AB843" s="141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2:41" ht="24" customHeight="1"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  <c r="V844" s="141"/>
      <c r="W844" s="141"/>
      <c r="X844" s="141"/>
      <c r="Y844" s="141"/>
      <c r="Z844" s="141"/>
      <c r="AA844" s="141"/>
      <c r="AB844" s="141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2:41" ht="24" customHeight="1"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  <c r="V845" s="141"/>
      <c r="W845" s="141"/>
      <c r="X845" s="141"/>
      <c r="Y845" s="141"/>
      <c r="Z845" s="141"/>
      <c r="AA845" s="141"/>
      <c r="AB845" s="141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2:41" ht="24" customHeight="1"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  <c r="T846" s="141"/>
      <c r="U846" s="141"/>
      <c r="V846" s="141"/>
      <c r="W846" s="141"/>
      <c r="X846" s="141"/>
      <c r="Y846" s="141"/>
      <c r="Z846" s="141"/>
      <c r="AA846" s="141"/>
      <c r="AB846" s="141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2:41" ht="24" customHeight="1"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  <c r="V847" s="141"/>
      <c r="W847" s="141"/>
      <c r="X847" s="141"/>
      <c r="Y847" s="141"/>
      <c r="Z847" s="141"/>
      <c r="AA847" s="141"/>
      <c r="AB847" s="141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2:41" ht="24" customHeight="1"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  <c r="V848" s="141"/>
      <c r="W848" s="141"/>
      <c r="X848" s="141"/>
      <c r="Y848" s="141"/>
      <c r="Z848" s="141"/>
      <c r="AA848" s="141"/>
      <c r="AB848" s="141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2:41" ht="24" customHeight="1"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  <c r="V849" s="141"/>
      <c r="W849" s="141"/>
      <c r="X849" s="141"/>
      <c r="Y849" s="141"/>
      <c r="Z849" s="141"/>
      <c r="AA849" s="141"/>
      <c r="AB849" s="141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2:41" ht="24" customHeight="1"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  <c r="V850" s="141"/>
      <c r="W850" s="141"/>
      <c r="X850" s="141"/>
      <c r="Y850" s="141"/>
      <c r="Z850" s="141"/>
      <c r="AA850" s="141"/>
      <c r="AB850" s="141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2:41" ht="24" customHeight="1"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  <c r="V851" s="141"/>
      <c r="W851" s="141"/>
      <c r="X851" s="141"/>
      <c r="Y851" s="141"/>
      <c r="Z851" s="141"/>
      <c r="AA851" s="141"/>
      <c r="AB851" s="141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2:41" ht="24" customHeight="1"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  <c r="T852" s="141"/>
      <c r="U852" s="141"/>
      <c r="V852" s="141"/>
      <c r="W852" s="141"/>
      <c r="X852" s="141"/>
      <c r="Y852" s="141"/>
      <c r="Z852" s="141"/>
      <c r="AA852" s="141"/>
      <c r="AB852" s="141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2:41" ht="24" customHeight="1"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  <c r="V853" s="141"/>
      <c r="W853" s="141"/>
      <c r="X853" s="141"/>
      <c r="Y853" s="141"/>
      <c r="Z853" s="141"/>
      <c r="AA853" s="141"/>
      <c r="AB853" s="141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2:41" ht="24" customHeight="1"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  <c r="V854" s="141"/>
      <c r="W854" s="141"/>
      <c r="X854" s="141"/>
      <c r="Y854" s="141"/>
      <c r="Z854" s="141"/>
      <c r="AA854" s="141"/>
      <c r="AB854" s="141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2:41" ht="24" customHeight="1"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  <c r="V855" s="141"/>
      <c r="W855" s="141"/>
      <c r="X855" s="141"/>
      <c r="Y855" s="141"/>
      <c r="Z855" s="141"/>
      <c r="AA855" s="141"/>
      <c r="AB855" s="141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2:41" ht="24" customHeight="1"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  <c r="V856" s="141"/>
      <c r="W856" s="141"/>
      <c r="X856" s="141"/>
      <c r="Y856" s="141"/>
      <c r="Z856" s="141"/>
      <c r="AA856" s="141"/>
      <c r="AB856" s="141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2:41" ht="24" customHeight="1"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  <c r="V857" s="141"/>
      <c r="W857" s="141"/>
      <c r="X857" s="141"/>
      <c r="Y857" s="141"/>
      <c r="Z857" s="141"/>
      <c r="AA857" s="141"/>
      <c r="AB857" s="141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2:41" ht="24" customHeight="1">
      <c r="B858" s="141"/>
      <c r="C858" s="141"/>
      <c r="D858" s="141"/>
      <c r="E858" s="141"/>
      <c r="F858" s="141"/>
      <c r="G858" s="141"/>
      <c r="H858" s="141"/>
      <c r="I858" s="141"/>
      <c r="J858" s="141"/>
      <c r="K858" s="141"/>
      <c r="L858" s="141"/>
      <c r="M858" s="141"/>
      <c r="N858" s="141"/>
      <c r="O858" s="141"/>
      <c r="P858" s="141"/>
      <c r="Q858" s="141"/>
      <c r="R858" s="141"/>
      <c r="S858" s="141"/>
      <c r="T858" s="141"/>
      <c r="U858" s="141"/>
      <c r="V858" s="141"/>
      <c r="W858" s="141"/>
      <c r="X858" s="141"/>
      <c r="Y858" s="141"/>
      <c r="Z858" s="141"/>
      <c r="AA858" s="141"/>
      <c r="AB858" s="141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2:41" ht="24" customHeight="1">
      <c r="B859" s="141"/>
      <c r="C859" s="141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  <c r="V859" s="141"/>
      <c r="W859" s="141"/>
      <c r="X859" s="141"/>
      <c r="Y859" s="141"/>
      <c r="Z859" s="141"/>
      <c r="AA859" s="141"/>
      <c r="AB859" s="141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2:41" ht="24" customHeight="1">
      <c r="B860" s="141"/>
      <c r="C860" s="141"/>
      <c r="D860" s="141"/>
      <c r="E860" s="141"/>
      <c r="F860" s="141"/>
      <c r="G860" s="141"/>
      <c r="H860" s="141"/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  <c r="V860" s="141"/>
      <c r="W860" s="141"/>
      <c r="X860" s="141"/>
      <c r="Y860" s="141"/>
      <c r="Z860" s="141"/>
      <c r="AA860" s="141"/>
      <c r="AB860" s="141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2:41" ht="24" customHeight="1">
      <c r="B861" s="141"/>
      <c r="C861" s="141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  <c r="V861" s="141"/>
      <c r="W861" s="141"/>
      <c r="X861" s="141"/>
      <c r="Y861" s="141"/>
      <c r="Z861" s="141"/>
      <c r="AA861" s="141"/>
      <c r="AB861" s="141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2:41" ht="24" customHeight="1">
      <c r="B862" s="141"/>
      <c r="C862" s="141"/>
      <c r="D862" s="141"/>
      <c r="E862" s="141"/>
      <c r="F862" s="141"/>
      <c r="G862" s="141"/>
      <c r="H862" s="141"/>
      <c r="I862" s="141"/>
      <c r="J862" s="141"/>
      <c r="K862" s="141"/>
      <c r="L862" s="141"/>
      <c r="M862" s="141"/>
      <c r="N862" s="141"/>
      <c r="O862" s="141"/>
      <c r="P862" s="141"/>
      <c r="Q862" s="141"/>
      <c r="R862" s="141"/>
      <c r="S862" s="141"/>
      <c r="T862" s="141"/>
      <c r="U862" s="141"/>
      <c r="V862" s="141"/>
      <c r="W862" s="141"/>
      <c r="X862" s="141"/>
      <c r="Y862" s="141"/>
      <c r="Z862" s="141"/>
      <c r="AA862" s="141"/>
      <c r="AB862" s="141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2:41" ht="24" customHeight="1">
      <c r="B863" s="141"/>
      <c r="C863" s="141"/>
      <c r="D863" s="141"/>
      <c r="E863" s="141"/>
      <c r="F863" s="141"/>
      <c r="G863" s="141"/>
      <c r="H863" s="141"/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  <c r="V863" s="141"/>
      <c r="W863" s="141"/>
      <c r="X863" s="141"/>
      <c r="Y863" s="141"/>
      <c r="Z863" s="141"/>
      <c r="AA863" s="141"/>
      <c r="AB863" s="141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2:41" ht="24" customHeight="1">
      <c r="B864" s="141"/>
      <c r="C864" s="141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  <c r="V864" s="141"/>
      <c r="W864" s="141"/>
      <c r="X864" s="141"/>
      <c r="Y864" s="141"/>
      <c r="Z864" s="141"/>
      <c r="AA864" s="141"/>
      <c r="AB864" s="141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2:41" ht="24" customHeight="1">
      <c r="B865" s="141"/>
      <c r="C865" s="141"/>
      <c r="D865" s="141"/>
      <c r="E865" s="141"/>
      <c r="F865" s="141"/>
      <c r="G865" s="141"/>
      <c r="H865" s="141"/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  <c r="V865" s="141"/>
      <c r="W865" s="141"/>
      <c r="X865" s="141"/>
      <c r="Y865" s="141"/>
      <c r="Z865" s="141"/>
      <c r="AA865" s="141"/>
      <c r="AB865" s="141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2:41" ht="24" customHeight="1">
      <c r="B866" s="141"/>
      <c r="C866" s="141"/>
      <c r="D866" s="141"/>
      <c r="E866" s="141"/>
      <c r="F866" s="141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  <c r="V866" s="141"/>
      <c r="W866" s="141"/>
      <c r="X866" s="141"/>
      <c r="Y866" s="141"/>
      <c r="Z866" s="141"/>
      <c r="AA866" s="141"/>
      <c r="AB866" s="141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2:41" ht="24" customHeight="1">
      <c r="B867" s="141"/>
      <c r="C867" s="141"/>
      <c r="D867" s="141"/>
      <c r="E867" s="141"/>
      <c r="F867" s="141"/>
      <c r="G867" s="141"/>
      <c r="H867" s="141"/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  <c r="V867" s="141"/>
      <c r="W867" s="141"/>
      <c r="X867" s="141"/>
      <c r="Y867" s="141"/>
      <c r="Z867" s="141"/>
      <c r="AA867" s="141"/>
      <c r="AB867" s="141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2:41" ht="24" customHeight="1">
      <c r="B868" s="141"/>
      <c r="C868" s="141"/>
      <c r="D868" s="141"/>
      <c r="E868" s="141"/>
      <c r="F868" s="141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141"/>
      <c r="R868" s="141"/>
      <c r="S868" s="141"/>
      <c r="T868" s="141"/>
      <c r="U868" s="141"/>
      <c r="V868" s="141"/>
      <c r="W868" s="141"/>
      <c r="X868" s="141"/>
      <c r="Y868" s="141"/>
      <c r="Z868" s="141"/>
      <c r="AA868" s="141"/>
      <c r="AB868" s="141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2:41" ht="24" customHeight="1">
      <c r="B869" s="141"/>
      <c r="C869" s="141"/>
      <c r="D869" s="141"/>
      <c r="E869" s="141"/>
      <c r="F869" s="141"/>
      <c r="G869" s="141"/>
      <c r="H869" s="141"/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  <c r="V869" s="141"/>
      <c r="W869" s="141"/>
      <c r="X869" s="141"/>
      <c r="Y869" s="141"/>
      <c r="Z869" s="141"/>
      <c r="AA869" s="141"/>
      <c r="AB869" s="141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2:41" ht="24" customHeight="1">
      <c r="B870" s="141"/>
      <c r="C870" s="141"/>
      <c r="D870" s="141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141"/>
      <c r="X870" s="141"/>
      <c r="Y870" s="141"/>
      <c r="Z870" s="141"/>
      <c r="AA870" s="141"/>
      <c r="AB870" s="141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2:41" ht="24" customHeight="1">
      <c r="B871" s="141"/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141"/>
      <c r="R871" s="141"/>
      <c r="S871" s="141"/>
      <c r="T871" s="141"/>
      <c r="U871" s="141"/>
      <c r="V871" s="141"/>
      <c r="W871" s="141"/>
      <c r="X871" s="141"/>
      <c r="Y871" s="141"/>
      <c r="Z871" s="141"/>
      <c r="AA871" s="141"/>
      <c r="AB871" s="141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2:41" ht="24" customHeight="1">
      <c r="B872" s="141"/>
      <c r="C872" s="141"/>
      <c r="D872" s="141"/>
      <c r="E872" s="141"/>
      <c r="F872" s="141"/>
      <c r="G872" s="141"/>
      <c r="H872" s="141"/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  <c r="V872" s="141"/>
      <c r="W872" s="141"/>
      <c r="X872" s="141"/>
      <c r="Y872" s="141"/>
      <c r="Z872" s="141"/>
      <c r="AA872" s="141"/>
      <c r="AB872" s="141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2:41" ht="24" customHeight="1">
      <c r="B873" s="141"/>
      <c r="C873" s="141"/>
      <c r="D873" s="141"/>
      <c r="E873" s="141"/>
      <c r="F873" s="141"/>
      <c r="G873" s="141"/>
      <c r="H873" s="141"/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  <c r="V873" s="141"/>
      <c r="W873" s="141"/>
      <c r="X873" s="141"/>
      <c r="Y873" s="141"/>
      <c r="Z873" s="141"/>
      <c r="AA873" s="141"/>
      <c r="AB873" s="141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2:41" ht="24" customHeight="1">
      <c r="B874" s="141"/>
      <c r="C874" s="141"/>
      <c r="D874" s="141"/>
      <c r="E874" s="141"/>
      <c r="F874" s="141"/>
      <c r="G874" s="141"/>
      <c r="H874" s="141"/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  <c r="V874" s="141"/>
      <c r="W874" s="141"/>
      <c r="X874" s="141"/>
      <c r="Y874" s="141"/>
      <c r="Z874" s="141"/>
      <c r="AA874" s="141"/>
      <c r="AB874" s="141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2:41" ht="24" customHeight="1">
      <c r="B875" s="141"/>
      <c r="C875" s="141"/>
      <c r="D875" s="141"/>
      <c r="E875" s="141"/>
      <c r="F875" s="141"/>
      <c r="G875" s="141"/>
      <c r="H875" s="141"/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  <c r="V875" s="141"/>
      <c r="W875" s="141"/>
      <c r="X875" s="141"/>
      <c r="Y875" s="141"/>
      <c r="Z875" s="141"/>
      <c r="AA875" s="141"/>
      <c r="AB875" s="141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2:41" ht="24" customHeight="1">
      <c r="B876" s="141"/>
      <c r="C876" s="141"/>
      <c r="D876" s="141"/>
      <c r="E876" s="141"/>
      <c r="F876" s="141"/>
      <c r="G876" s="141"/>
      <c r="H876" s="141"/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  <c r="V876" s="141"/>
      <c r="W876" s="141"/>
      <c r="X876" s="141"/>
      <c r="Y876" s="141"/>
      <c r="Z876" s="141"/>
      <c r="AA876" s="141"/>
      <c r="AB876" s="141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2:41" ht="24" customHeight="1">
      <c r="B877" s="141"/>
      <c r="C877" s="141"/>
      <c r="D877" s="141"/>
      <c r="E877" s="141"/>
      <c r="F877" s="141"/>
      <c r="G877" s="141"/>
      <c r="H877" s="141"/>
      <c r="I877" s="141"/>
      <c r="J877" s="141"/>
      <c r="K877" s="141"/>
      <c r="L877" s="141"/>
      <c r="M877" s="141"/>
      <c r="N877" s="141"/>
      <c r="O877" s="141"/>
      <c r="P877" s="141"/>
      <c r="Q877" s="141"/>
      <c r="R877" s="141"/>
      <c r="S877" s="141"/>
      <c r="T877" s="141"/>
      <c r="U877" s="141"/>
      <c r="V877" s="141"/>
      <c r="W877" s="141"/>
      <c r="X877" s="141"/>
      <c r="Y877" s="141"/>
      <c r="Z877" s="141"/>
      <c r="AA877" s="141"/>
      <c r="AB877" s="141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2:41" ht="24" customHeight="1">
      <c r="B878" s="141"/>
      <c r="C878" s="141"/>
      <c r="D878" s="141"/>
      <c r="E878" s="141"/>
      <c r="F878" s="141"/>
      <c r="G878" s="141"/>
      <c r="H878" s="141"/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  <c r="V878" s="141"/>
      <c r="W878" s="141"/>
      <c r="X878" s="141"/>
      <c r="Y878" s="141"/>
      <c r="Z878" s="141"/>
      <c r="AA878" s="141"/>
      <c r="AB878" s="141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2:41" ht="24" customHeight="1">
      <c r="B879" s="141"/>
      <c r="C879" s="141"/>
      <c r="D879" s="141"/>
      <c r="E879" s="141"/>
      <c r="F879" s="141"/>
      <c r="G879" s="141"/>
      <c r="H879" s="141"/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  <c r="V879" s="141"/>
      <c r="W879" s="141"/>
      <c r="X879" s="141"/>
      <c r="Y879" s="141"/>
      <c r="Z879" s="141"/>
      <c r="AA879" s="141"/>
      <c r="AB879" s="141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2:41" ht="24" customHeight="1">
      <c r="B880" s="141"/>
      <c r="C880" s="141"/>
      <c r="D880" s="141"/>
      <c r="E880" s="141"/>
      <c r="F880" s="141"/>
      <c r="G880" s="141"/>
      <c r="H880" s="141"/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  <c r="V880" s="141"/>
      <c r="W880" s="141"/>
      <c r="X880" s="141"/>
      <c r="Y880" s="141"/>
      <c r="Z880" s="141"/>
      <c r="AA880" s="141"/>
      <c r="AB880" s="141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2:41" ht="24" customHeight="1">
      <c r="B881" s="141"/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 s="141"/>
      <c r="O881" s="141"/>
      <c r="P881" s="141"/>
      <c r="Q881" s="141"/>
      <c r="R881" s="141"/>
      <c r="S881" s="141"/>
      <c r="T881" s="141"/>
      <c r="U881" s="141"/>
      <c r="V881" s="141"/>
      <c r="W881" s="141"/>
      <c r="X881" s="141"/>
      <c r="Y881" s="141"/>
      <c r="Z881" s="141"/>
      <c r="AA881" s="141"/>
      <c r="AB881" s="141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2:41" ht="24" customHeight="1">
      <c r="B882" s="141"/>
      <c r="C882" s="141"/>
      <c r="D882" s="141"/>
      <c r="E882" s="141"/>
      <c r="F882" s="141"/>
      <c r="G882" s="141"/>
      <c r="H882" s="141"/>
      <c r="I882" s="141"/>
      <c r="J882" s="141"/>
      <c r="K882" s="141"/>
      <c r="L882" s="141"/>
      <c r="M882" s="141"/>
      <c r="N882" s="141"/>
      <c r="O882" s="141"/>
      <c r="P882" s="141"/>
      <c r="Q882" s="141"/>
      <c r="R882" s="141"/>
      <c r="S882" s="141"/>
      <c r="T882" s="141"/>
      <c r="U882" s="141"/>
      <c r="V882" s="141"/>
      <c r="W882" s="141"/>
      <c r="X882" s="141"/>
      <c r="Y882" s="141"/>
      <c r="Z882" s="141"/>
      <c r="AA882" s="141"/>
      <c r="AB882" s="141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2:41" ht="24" customHeight="1">
      <c r="B883" s="141"/>
      <c r="C883" s="141"/>
      <c r="D883" s="141"/>
      <c r="E883" s="141"/>
      <c r="F883" s="141"/>
      <c r="G883" s="141"/>
      <c r="H883" s="141"/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  <c r="V883" s="141"/>
      <c r="W883" s="141"/>
      <c r="X883" s="141"/>
      <c r="Y883" s="141"/>
      <c r="Z883" s="141"/>
      <c r="AA883" s="141"/>
      <c r="AB883" s="141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2:41" ht="24" customHeight="1">
      <c r="B884" s="141"/>
      <c r="C884" s="141"/>
      <c r="D884" s="141"/>
      <c r="E884" s="141"/>
      <c r="F884" s="141"/>
      <c r="G884" s="141"/>
      <c r="H884" s="141"/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  <c r="V884" s="141"/>
      <c r="W884" s="141"/>
      <c r="X884" s="141"/>
      <c r="Y884" s="141"/>
      <c r="Z884" s="141"/>
      <c r="AA884" s="141"/>
      <c r="AB884" s="141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2:41" ht="24" customHeight="1">
      <c r="B885" s="141"/>
      <c r="C885" s="141"/>
      <c r="D885" s="141"/>
      <c r="E885" s="141"/>
      <c r="F885" s="141"/>
      <c r="G885" s="141"/>
      <c r="H885" s="141"/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  <c r="V885" s="141"/>
      <c r="W885" s="141"/>
      <c r="X885" s="141"/>
      <c r="Y885" s="141"/>
      <c r="Z885" s="141"/>
      <c r="AA885" s="141"/>
      <c r="AB885" s="141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2:41" ht="24" customHeight="1">
      <c r="B886" s="141"/>
      <c r="C886" s="141"/>
      <c r="D886" s="141"/>
      <c r="E886" s="141"/>
      <c r="F886" s="141"/>
      <c r="G886" s="141"/>
      <c r="H886" s="141"/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  <c r="V886" s="141"/>
      <c r="W886" s="141"/>
      <c r="X886" s="141"/>
      <c r="Y886" s="141"/>
      <c r="Z886" s="141"/>
      <c r="AA886" s="141"/>
      <c r="AB886" s="141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2:41" ht="24" customHeight="1">
      <c r="B887" s="141"/>
      <c r="C887" s="141"/>
      <c r="D887" s="141"/>
      <c r="E887" s="141"/>
      <c r="F887" s="141"/>
      <c r="G887" s="141"/>
      <c r="H887" s="141"/>
      <c r="I887" s="141"/>
      <c r="J887" s="141"/>
      <c r="K887" s="141"/>
      <c r="L887" s="141"/>
      <c r="M887" s="141"/>
      <c r="N887" s="141"/>
      <c r="O887" s="141"/>
      <c r="P887" s="141"/>
      <c r="Q887" s="141"/>
      <c r="R887" s="141"/>
      <c r="S887" s="141"/>
      <c r="T887" s="141"/>
      <c r="U887" s="141"/>
      <c r="V887" s="141"/>
      <c r="W887" s="141"/>
      <c r="X887" s="141"/>
      <c r="Y887" s="141"/>
      <c r="Z887" s="141"/>
      <c r="AA887" s="141"/>
      <c r="AB887" s="141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2:41" ht="24" customHeight="1">
      <c r="B888" s="141"/>
      <c r="C888" s="141"/>
      <c r="D888" s="141"/>
      <c r="E888" s="141"/>
      <c r="F888" s="141"/>
      <c r="G888" s="141"/>
      <c r="H888" s="141"/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  <c r="V888" s="141"/>
      <c r="W888" s="141"/>
      <c r="X888" s="141"/>
      <c r="Y888" s="141"/>
      <c r="Z888" s="141"/>
      <c r="AA888" s="141"/>
      <c r="AB888" s="141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2:41" ht="24" customHeight="1">
      <c r="B889" s="141"/>
      <c r="C889" s="141"/>
      <c r="D889" s="141"/>
      <c r="E889" s="141"/>
      <c r="F889" s="141"/>
      <c r="G889" s="141"/>
      <c r="H889" s="141"/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  <c r="Y889" s="141"/>
      <c r="Z889" s="141"/>
      <c r="AA889" s="141"/>
      <c r="AB889" s="141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2:41" ht="24" customHeight="1">
      <c r="B890" s="141"/>
      <c r="C890" s="141"/>
      <c r="D890" s="141"/>
      <c r="E890" s="141"/>
      <c r="F890" s="141"/>
      <c r="G890" s="141"/>
      <c r="H890" s="141"/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  <c r="V890" s="141"/>
      <c r="W890" s="141"/>
      <c r="X890" s="141"/>
      <c r="Y890" s="141"/>
      <c r="Z890" s="141"/>
      <c r="AA890" s="141"/>
      <c r="AB890" s="141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2:41" ht="24" customHeight="1">
      <c r="B891" s="141"/>
      <c r="C891" s="141"/>
      <c r="D891" s="141"/>
      <c r="E891" s="141"/>
      <c r="F891" s="141"/>
      <c r="G891" s="141"/>
      <c r="H891" s="141"/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  <c r="Y891" s="141"/>
      <c r="Z891" s="141"/>
      <c r="AA891" s="141"/>
      <c r="AB891" s="141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2:41" ht="24" customHeight="1">
      <c r="B892" s="141"/>
      <c r="C892" s="141"/>
      <c r="D892" s="141"/>
      <c r="E892" s="141"/>
      <c r="F892" s="141"/>
      <c r="G892" s="141"/>
      <c r="H892" s="141"/>
      <c r="I892" s="141"/>
      <c r="J892" s="141"/>
      <c r="K892" s="141"/>
      <c r="L892" s="141"/>
      <c r="M892" s="141"/>
      <c r="N892" s="141"/>
      <c r="O892" s="141"/>
      <c r="P892" s="141"/>
      <c r="Q892" s="141"/>
      <c r="R892" s="141"/>
      <c r="S892" s="141"/>
      <c r="T892" s="141"/>
      <c r="U892" s="141"/>
      <c r="V892" s="141"/>
      <c r="W892" s="141"/>
      <c r="X892" s="141"/>
      <c r="Y892" s="141"/>
      <c r="Z892" s="141"/>
      <c r="AA892" s="141"/>
      <c r="AB892" s="141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2:41" ht="24" customHeight="1">
      <c r="B893" s="141"/>
      <c r="C893" s="141"/>
      <c r="D893" s="141"/>
      <c r="E893" s="141"/>
      <c r="F893" s="141"/>
      <c r="G893" s="141"/>
      <c r="H893" s="141"/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  <c r="V893" s="141"/>
      <c r="W893" s="141"/>
      <c r="X893" s="141"/>
      <c r="Y893" s="141"/>
      <c r="Z893" s="141"/>
      <c r="AA893" s="141"/>
      <c r="AB893" s="141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2:41" ht="24" customHeight="1">
      <c r="B894" s="141"/>
      <c r="C894" s="141"/>
      <c r="D894" s="141"/>
      <c r="E894" s="141"/>
      <c r="F894" s="141"/>
      <c r="G894" s="141"/>
      <c r="H894" s="141"/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  <c r="V894" s="141"/>
      <c r="W894" s="141"/>
      <c r="X894" s="141"/>
      <c r="Y894" s="141"/>
      <c r="Z894" s="141"/>
      <c r="AA894" s="141"/>
      <c r="AB894" s="141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2:41" ht="24" customHeight="1">
      <c r="B895" s="141"/>
      <c r="C895" s="141"/>
      <c r="D895" s="141"/>
      <c r="E895" s="141"/>
      <c r="F895" s="141"/>
      <c r="G895" s="141"/>
      <c r="H895" s="141"/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  <c r="V895" s="141"/>
      <c r="W895" s="141"/>
      <c r="X895" s="141"/>
      <c r="Y895" s="141"/>
      <c r="Z895" s="141"/>
      <c r="AA895" s="141"/>
      <c r="AB895" s="141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2:41" ht="24" customHeight="1">
      <c r="B896" s="141"/>
      <c r="C896" s="141"/>
      <c r="D896" s="141"/>
      <c r="E896" s="141"/>
      <c r="F896" s="141"/>
      <c r="G896" s="141"/>
      <c r="H896" s="141"/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  <c r="V896" s="141"/>
      <c r="W896" s="141"/>
      <c r="X896" s="141"/>
      <c r="Y896" s="141"/>
      <c r="Z896" s="141"/>
      <c r="AA896" s="141"/>
      <c r="AB896" s="141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2:41" ht="24" customHeight="1">
      <c r="B897" s="141"/>
      <c r="C897" s="141"/>
      <c r="D897" s="141"/>
      <c r="E897" s="141"/>
      <c r="F897" s="141"/>
      <c r="G897" s="141"/>
      <c r="H897" s="141"/>
      <c r="I897" s="141"/>
      <c r="J897" s="141"/>
      <c r="K897" s="141"/>
      <c r="L897" s="141"/>
      <c r="M897" s="141"/>
      <c r="N897" s="141"/>
      <c r="O897" s="141"/>
      <c r="P897" s="141"/>
      <c r="Q897" s="141"/>
      <c r="R897" s="141"/>
      <c r="S897" s="141"/>
      <c r="T897" s="141"/>
      <c r="U897" s="141"/>
      <c r="V897" s="141"/>
      <c r="W897" s="141"/>
      <c r="X897" s="141"/>
      <c r="Y897" s="141"/>
      <c r="Z897" s="141"/>
      <c r="AA897" s="141"/>
      <c r="AB897" s="141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2:41" ht="24" customHeight="1">
      <c r="B898" s="141"/>
      <c r="C898" s="141"/>
      <c r="D898" s="141"/>
      <c r="E898" s="141"/>
      <c r="F898" s="141"/>
      <c r="G898" s="141"/>
      <c r="H898" s="141"/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  <c r="V898" s="141"/>
      <c r="W898" s="141"/>
      <c r="X898" s="141"/>
      <c r="Y898" s="141"/>
      <c r="Z898" s="141"/>
      <c r="AA898" s="141"/>
      <c r="AB898" s="141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2:41" ht="24" customHeight="1">
      <c r="B899" s="141"/>
      <c r="C899" s="141"/>
      <c r="D899" s="141"/>
      <c r="E899" s="141"/>
      <c r="F899" s="141"/>
      <c r="G899" s="141"/>
      <c r="H899" s="141"/>
      <c r="I899" s="141"/>
      <c r="J899" s="141"/>
      <c r="K899" s="141"/>
      <c r="L899" s="141"/>
      <c r="M899" s="141"/>
      <c r="N899" s="141"/>
      <c r="O899" s="141"/>
      <c r="P899" s="141"/>
      <c r="Q899" s="141"/>
      <c r="R899" s="141"/>
      <c r="S899" s="141"/>
      <c r="T899" s="141"/>
      <c r="U899" s="141"/>
      <c r="V899" s="141"/>
      <c r="W899" s="141"/>
      <c r="X899" s="141"/>
      <c r="Y899" s="141"/>
      <c r="Z899" s="141"/>
      <c r="AA899" s="141"/>
      <c r="AB899" s="141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2:41" ht="24" customHeight="1">
      <c r="B900" s="141"/>
      <c r="C900" s="141"/>
      <c r="D900" s="141"/>
      <c r="E900" s="141"/>
      <c r="F900" s="141"/>
      <c r="G900" s="141"/>
      <c r="H900" s="141"/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  <c r="V900" s="141"/>
      <c r="W900" s="141"/>
      <c r="X900" s="141"/>
      <c r="Y900" s="141"/>
      <c r="Z900" s="141"/>
      <c r="AA900" s="141"/>
      <c r="AB900" s="141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2:41" ht="24" customHeight="1"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  <c r="V901" s="141"/>
      <c r="W901" s="141"/>
      <c r="X901" s="141"/>
      <c r="Y901" s="141"/>
      <c r="Z901" s="141"/>
      <c r="AA901" s="141"/>
      <c r="AB901" s="141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2:41" ht="24" customHeight="1"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  <c r="V902" s="141"/>
      <c r="W902" s="141"/>
      <c r="X902" s="141"/>
      <c r="Y902" s="141"/>
      <c r="Z902" s="141"/>
      <c r="AA902" s="141"/>
      <c r="AB902" s="141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2:41" ht="24" customHeight="1">
      <c r="B903" s="141"/>
      <c r="C903" s="141"/>
      <c r="D903" s="141"/>
      <c r="E903" s="141"/>
      <c r="F903" s="141"/>
      <c r="G903" s="141"/>
      <c r="H903" s="141"/>
      <c r="I903" s="141"/>
      <c r="J903" s="141"/>
      <c r="K903" s="141"/>
      <c r="L903" s="141"/>
      <c r="M903" s="141"/>
      <c r="N903" s="141"/>
      <c r="O903" s="141"/>
      <c r="P903" s="141"/>
      <c r="Q903" s="141"/>
      <c r="R903" s="141"/>
      <c r="S903" s="141"/>
      <c r="T903" s="141"/>
      <c r="U903" s="141"/>
      <c r="V903" s="141"/>
      <c r="W903" s="141"/>
      <c r="X903" s="141"/>
      <c r="Y903" s="141"/>
      <c r="Z903" s="141"/>
      <c r="AA903" s="141"/>
      <c r="AB903" s="141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2:41" ht="24" customHeight="1">
      <c r="B904" s="141"/>
      <c r="C904" s="141"/>
      <c r="D904" s="141"/>
      <c r="E904" s="141"/>
      <c r="F904" s="141"/>
      <c r="G904" s="141"/>
      <c r="H904" s="141"/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  <c r="V904" s="141"/>
      <c r="W904" s="141"/>
      <c r="X904" s="141"/>
      <c r="Y904" s="141"/>
      <c r="Z904" s="141"/>
      <c r="AA904" s="141"/>
      <c r="AB904" s="141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2:41" ht="24" customHeight="1">
      <c r="B905" s="141"/>
      <c r="C905" s="141"/>
      <c r="D905" s="141"/>
      <c r="E905" s="141"/>
      <c r="F905" s="141"/>
      <c r="G905" s="141"/>
      <c r="H905" s="141"/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  <c r="V905" s="141"/>
      <c r="W905" s="141"/>
      <c r="X905" s="141"/>
      <c r="Y905" s="141"/>
      <c r="Z905" s="141"/>
      <c r="AA905" s="141"/>
      <c r="AB905" s="141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2:41" ht="24" customHeight="1">
      <c r="B906" s="141"/>
      <c r="C906" s="141"/>
      <c r="D906" s="141"/>
      <c r="E906" s="141"/>
      <c r="F906" s="141"/>
      <c r="G906" s="141"/>
      <c r="H906" s="141"/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  <c r="V906" s="141"/>
      <c r="W906" s="141"/>
      <c r="X906" s="141"/>
      <c r="Y906" s="141"/>
      <c r="Z906" s="141"/>
      <c r="AA906" s="141"/>
      <c r="AB906" s="141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2:41" ht="24" customHeight="1">
      <c r="B907" s="141"/>
      <c r="C907" s="141"/>
      <c r="D907" s="141"/>
      <c r="E907" s="141"/>
      <c r="F907" s="141"/>
      <c r="G907" s="141"/>
      <c r="H907" s="141"/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  <c r="V907" s="141"/>
      <c r="W907" s="141"/>
      <c r="X907" s="141"/>
      <c r="Y907" s="141"/>
      <c r="Z907" s="141"/>
      <c r="AA907" s="141"/>
      <c r="AB907" s="141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2:41" ht="24" customHeight="1">
      <c r="B908" s="141"/>
      <c r="C908" s="141"/>
      <c r="D908" s="141"/>
      <c r="E908" s="141"/>
      <c r="F908" s="141"/>
      <c r="G908" s="141"/>
      <c r="H908" s="141"/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  <c r="V908" s="141"/>
      <c r="W908" s="141"/>
      <c r="X908" s="141"/>
      <c r="Y908" s="141"/>
      <c r="Z908" s="141"/>
      <c r="AA908" s="141"/>
      <c r="AB908" s="141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2:41" ht="24" customHeight="1">
      <c r="B909" s="141"/>
      <c r="C909" s="141"/>
      <c r="D909" s="141"/>
      <c r="E909" s="141"/>
      <c r="F909" s="141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141"/>
      <c r="R909" s="141"/>
      <c r="S909" s="141"/>
      <c r="T909" s="141"/>
      <c r="U909" s="141"/>
      <c r="V909" s="141"/>
      <c r="W909" s="141"/>
      <c r="X909" s="141"/>
      <c r="Y909" s="141"/>
      <c r="Z909" s="141"/>
      <c r="AA909" s="141"/>
      <c r="AB909" s="141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2:41" ht="24" customHeight="1">
      <c r="B910" s="141"/>
      <c r="C910" s="141"/>
      <c r="D910" s="141"/>
      <c r="E910" s="141"/>
      <c r="F910" s="141"/>
      <c r="G910" s="141"/>
      <c r="H910" s="141"/>
      <c r="I910" s="141"/>
      <c r="J910" s="141"/>
      <c r="K910" s="141"/>
      <c r="L910" s="141"/>
      <c r="M910" s="141"/>
      <c r="N910" s="141"/>
      <c r="O910" s="141"/>
      <c r="P910" s="141"/>
      <c r="Q910" s="141"/>
      <c r="R910" s="141"/>
      <c r="S910" s="141"/>
      <c r="T910" s="141"/>
      <c r="U910" s="141"/>
      <c r="V910" s="141"/>
      <c r="W910" s="141"/>
      <c r="X910" s="141"/>
      <c r="Y910" s="141"/>
      <c r="Z910" s="141"/>
      <c r="AA910" s="141"/>
      <c r="AB910" s="141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2:41" ht="24" customHeight="1">
      <c r="B911" s="141"/>
      <c r="C911" s="141"/>
      <c r="D911" s="141"/>
      <c r="E911" s="141"/>
      <c r="F911" s="141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  <c r="V911" s="141"/>
      <c r="W911" s="141"/>
      <c r="X911" s="141"/>
      <c r="Y911" s="141"/>
      <c r="Z911" s="141"/>
      <c r="AA911" s="141"/>
      <c r="AB911" s="141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2:41" ht="24" customHeight="1">
      <c r="B912" s="141"/>
      <c r="C912" s="141"/>
      <c r="D912" s="141"/>
      <c r="E912" s="141"/>
      <c r="F912" s="141"/>
      <c r="G912" s="141"/>
      <c r="H912" s="141"/>
      <c r="I912" s="141"/>
      <c r="J912" s="141"/>
      <c r="K912" s="141"/>
      <c r="L912" s="141"/>
      <c r="M912" s="141"/>
      <c r="N912" s="141"/>
      <c r="O912" s="141"/>
      <c r="P912" s="141"/>
      <c r="Q912" s="141"/>
      <c r="R912" s="141"/>
      <c r="S912" s="141"/>
      <c r="T912" s="141"/>
      <c r="U912" s="141"/>
      <c r="V912" s="141"/>
      <c r="W912" s="141"/>
      <c r="X912" s="141"/>
      <c r="Y912" s="141"/>
      <c r="Z912" s="141"/>
      <c r="AA912" s="141"/>
      <c r="AB912" s="141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2:41" ht="24" customHeight="1">
      <c r="B913" s="141"/>
      <c r="C913" s="141"/>
      <c r="D913" s="141"/>
      <c r="E913" s="141"/>
      <c r="F913" s="141"/>
      <c r="G913" s="141"/>
      <c r="H913" s="141"/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  <c r="V913" s="141"/>
      <c r="W913" s="141"/>
      <c r="X913" s="141"/>
      <c r="Y913" s="141"/>
      <c r="Z913" s="141"/>
      <c r="AA913" s="141"/>
      <c r="AB913" s="141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2:41" ht="24" customHeight="1">
      <c r="B914" s="141"/>
      <c r="C914" s="141"/>
      <c r="D914" s="141"/>
      <c r="E914" s="141"/>
      <c r="F914" s="141"/>
      <c r="G914" s="141"/>
      <c r="H914" s="141"/>
      <c r="I914" s="141"/>
      <c r="J914" s="141"/>
      <c r="K914" s="141"/>
      <c r="L914" s="141"/>
      <c r="M914" s="141"/>
      <c r="N914" s="141"/>
      <c r="O914" s="141"/>
      <c r="P914" s="141"/>
      <c r="Q914" s="141"/>
      <c r="R914" s="141"/>
      <c r="S914" s="141"/>
      <c r="T914" s="141"/>
      <c r="U914" s="141"/>
      <c r="V914" s="141"/>
      <c r="W914" s="141"/>
      <c r="X914" s="141"/>
      <c r="Y914" s="141"/>
      <c r="Z914" s="141"/>
      <c r="AA914" s="141"/>
      <c r="AB914" s="141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2:41" ht="24" customHeight="1">
      <c r="B915" s="141"/>
      <c r="C915" s="141"/>
      <c r="D915" s="141"/>
      <c r="E915" s="141"/>
      <c r="F915" s="141"/>
      <c r="G915" s="141"/>
      <c r="H915" s="141"/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  <c r="V915" s="141"/>
      <c r="W915" s="141"/>
      <c r="X915" s="141"/>
      <c r="Y915" s="141"/>
      <c r="Z915" s="141"/>
      <c r="AA915" s="141"/>
      <c r="AB915" s="141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2:41" ht="24" customHeight="1">
      <c r="B916" s="141"/>
      <c r="C916" s="141"/>
      <c r="D916" s="141"/>
      <c r="E916" s="141"/>
      <c r="F916" s="141"/>
      <c r="G916" s="141"/>
      <c r="H916" s="141"/>
      <c r="I916" s="141"/>
      <c r="J916" s="141"/>
      <c r="K916" s="141"/>
      <c r="L916" s="141"/>
      <c r="M916" s="141"/>
      <c r="N916" s="141"/>
      <c r="O916" s="141"/>
      <c r="P916" s="141"/>
      <c r="Q916" s="141"/>
      <c r="R916" s="141"/>
      <c r="S916" s="141"/>
      <c r="T916" s="141"/>
      <c r="U916" s="141"/>
      <c r="V916" s="141"/>
      <c r="W916" s="141"/>
      <c r="X916" s="141"/>
      <c r="Y916" s="141"/>
      <c r="Z916" s="141"/>
      <c r="AA916" s="141"/>
      <c r="AB916" s="141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2:41" ht="24" customHeight="1">
      <c r="B917" s="141"/>
      <c r="C917" s="141"/>
      <c r="D917" s="141"/>
      <c r="E917" s="141"/>
      <c r="F917" s="141"/>
      <c r="G917" s="141"/>
      <c r="H917" s="141"/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  <c r="V917" s="141"/>
      <c r="W917" s="141"/>
      <c r="X917" s="141"/>
      <c r="Y917" s="141"/>
      <c r="Z917" s="141"/>
      <c r="AA917" s="141"/>
      <c r="AB917" s="141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2:41" ht="24" customHeight="1">
      <c r="B918" s="141"/>
      <c r="C918" s="141"/>
      <c r="D918" s="141"/>
      <c r="E918" s="141"/>
      <c r="F918" s="141"/>
      <c r="G918" s="141"/>
      <c r="H918" s="141"/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  <c r="V918" s="141"/>
      <c r="W918" s="141"/>
      <c r="X918" s="141"/>
      <c r="Y918" s="141"/>
      <c r="Z918" s="141"/>
      <c r="AA918" s="141"/>
      <c r="AB918" s="141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2:41" ht="24" customHeight="1">
      <c r="B919" s="141"/>
      <c r="C919" s="141"/>
      <c r="D919" s="141"/>
      <c r="E919" s="141"/>
      <c r="F919" s="141"/>
      <c r="G919" s="141"/>
      <c r="H919" s="141"/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  <c r="V919" s="141"/>
      <c r="W919" s="141"/>
      <c r="X919" s="141"/>
      <c r="Y919" s="141"/>
      <c r="Z919" s="141"/>
      <c r="AA919" s="141"/>
      <c r="AB919" s="141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2:41" ht="24" customHeight="1">
      <c r="B920" s="141"/>
      <c r="C920" s="141"/>
      <c r="D920" s="141"/>
      <c r="E920" s="141"/>
      <c r="F920" s="141"/>
      <c r="G920" s="141"/>
      <c r="H920" s="141"/>
      <c r="I920" s="141"/>
      <c r="J920" s="141"/>
      <c r="K920" s="141"/>
      <c r="L920" s="141"/>
      <c r="M920" s="141"/>
      <c r="N920" s="141"/>
      <c r="O920" s="141"/>
      <c r="P920" s="141"/>
      <c r="Q920" s="141"/>
      <c r="R920" s="141"/>
      <c r="S920" s="141"/>
      <c r="T920" s="141"/>
      <c r="U920" s="141"/>
      <c r="V920" s="141"/>
      <c r="W920" s="141"/>
      <c r="X920" s="141"/>
      <c r="Y920" s="141"/>
      <c r="Z920" s="141"/>
      <c r="AA920" s="141"/>
      <c r="AB920" s="141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2:41" ht="24" customHeight="1">
      <c r="B921" s="141"/>
      <c r="C921" s="141"/>
      <c r="D921" s="141"/>
      <c r="E921" s="141"/>
      <c r="F921" s="141"/>
      <c r="G921" s="141"/>
      <c r="H921" s="141"/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  <c r="V921" s="141"/>
      <c r="W921" s="141"/>
      <c r="X921" s="141"/>
      <c r="Y921" s="141"/>
      <c r="Z921" s="141"/>
      <c r="AA921" s="141"/>
      <c r="AB921" s="141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2:41" ht="24" customHeight="1">
      <c r="B922" s="141"/>
      <c r="C922" s="141"/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  <c r="V922" s="141"/>
      <c r="W922" s="141"/>
      <c r="X922" s="141"/>
      <c r="Y922" s="141"/>
      <c r="Z922" s="141"/>
      <c r="AA922" s="141"/>
      <c r="AB922" s="141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2:41" ht="24" customHeight="1">
      <c r="B923" s="141"/>
      <c r="C923" s="141"/>
      <c r="D923" s="141"/>
      <c r="E923" s="141"/>
      <c r="F923" s="141"/>
      <c r="G923" s="141"/>
      <c r="H923" s="141"/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  <c r="V923" s="141"/>
      <c r="W923" s="141"/>
      <c r="X923" s="141"/>
      <c r="Y923" s="141"/>
      <c r="Z923" s="141"/>
      <c r="AA923" s="141"/>
      <c r="AB923" s="141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2:41" ht="24" customHeight="1">
      <c r="B924" s="141"/>
      <c r="C924" s="141"/>
      <c r="D924" s="141"/>
      <c r="E924" s="141"/>
      <c r="F924" s="141"/>
      <c r="G924" s="141"/>
      <c r="H924" s="141"/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  <c r="V924" s="141"/>
      <c r="W924" s="141"/>
      <c r="X924" s="141"/>
      <c r="Y924" s="141"/>
      <c r="Z924" s="141"/>
      <c r="AA924" s="141"/>
      <c r="AB924" s="141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2:41" ht="24" customHeight="1">
      <c r="B925" s="141"/>
      <c r="C925" s="141"/>
      <c r="D925" s="141"/>
      <c r="E925" s="141"/>
      <c r="F925" s="141"/>
      <c r="G925" s="141"/>
      <c r="H925" s="141"/>
      <c r="I925" s="141"/>
      <c r="J925" s="141"/>
      <c r="K925" s="141"/>
      <c r="L925" s="141"/>
      <c r="M925" s="141"/>
      <c r="N925" s="141"/>
      <c r="O925" s="141"/>
      <c r="P925" s="141"/>
      <c r="Q925" s="141"/>
      <c r="R925" s="141"/>
      <c r="S925" s="141"/>
      <c r="T925" s="141"/>
      <c r="U925" s="141"/>
      <c r="V925" s="141"/>
      <c r="W925" s="141"/>
      <c r="X925" s="141"/>
      <c r="Y925" s="141"/>
      <c r="Z925" s="141"/>
      <c r="AA925" s="141"/>
      <c r="AB925" s="141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2:41" ht="24" customHeight="1">
      <c r="B926" s="141"/>
      <c r="C926" s="141"/>
      <c r="D926" s="141"/>
      <c r="E926" s="141"/>
      <c r="F926" s="141"/>
      <c r="G926" s="141"/>
      <c r="H926" s="141"/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  <c r="V926" s="141"/>
      <c r="W926" s="141"/>
      <c r="X926" s="141"/>
      <c r="Y926" s="141"/>
      <c r="Z926" s="141"/>
      <c r="AA926" s="141"/>
      <c r="AB926" s="141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2:41" ht="24" customHeight="1">
      <c r="B927" s="141"/>
      <c r="C927" s="141"/>
      <c r="D927" s="141"/>
      <c r="E927" s="141"/>
      <c r="F927" s="141"/>
      <c r="G927" s="141"/>
      <c r="H927" s="141"/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  <c r="V927" s="141"/>
      <c r="W927" s="141"/>
      <c r="X927" s="141"/>
      <c r="Y927" s="141"/>
      <c r="Z927" s="141"/>
      <c r="AA927" s="141"/>
      <c r="AB927" s="141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2:41" ht="24" customHeight="1">
      <c r="B928" s="141"/>
      <c r="C928" s="141"/>
      <c r="D928" s="141"/>
      <c r="E928" s="141"/>
      <c r="F928" s="141"/>
      <c r="G928" s="141"/>
      <c r="H928" s="141"/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  <c r="V928" s="141"/>
      <c r="W928" s="141"/>
      <c r="X928" s="141"/>
      <c r="Y928" s="141"/>
      <c r="Z928" s="141"/>
      <c r="AA928" s="141"/>
      <c r="AB928" s="141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2:41" ht="24" customHeight="1">
      <c r="B929" s="141"/>
      <c r="C929" s="141"/>
      <c r="D929" s="141"/>
      <c r="E929" s="141"/>
      <c r="F929" s="141"/>
      <c r="G929" s="141"/>
      <c r="H929" s="141"/>
      <c r="I929" s="141"/>
      <c r="J929" s="141"/>
      <c r="K929" s="141"/>
      <c r="L929" s="141"/>
      <c r="M929" s="141"/>
      <c r="N929" s="141"/>
      <c r="O929" s="141"/>
      <c r="P929" s="141"/>
      <c r="Q929" s="141"/>
      <c r="R929" s="141"/>
      <c r="S929" s="141"/>
      <c r="T929" s="141"/>
      <c r="U929" s="141"/>
      <c r="V929" s="141"/>
      <c r="W929" s="141"/>
      <c r="X929" s="141"/>
      <c r="Y929" s="141"/>
      <c r="Z929" s="141"/>
      <c r="AA929" s="141"/>
      <c r="AB929" s="141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2:41" ht="24" customHeight="1">
      <c r="B930" s="141"/>
      <c r="C930" s="141"/>
      <c r="D930" s="141"/>
      <c r="E930" s="141"/>
      <c r="F930" s="141"/>
      <c r="G930" s="141"/>
      <c r="H930" s="141"/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  <c r="V930" s="141"/>
      <c r="W930" s="141"/>
      <c r="X930" s="141"/>
      <c r="Y930" s="141"/>
      <c r="Z930" s="141"/>
      <c r="AA930" s="141"/>
      <c r="AB930" s="141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2:41" ht="24" customHeight="1">
      <c r="B931" s="141"/>
      <c r="C931" s="141"/>
      <c r="D931" s="141"/>
      <c r="E931" s="141"/>
      <c r="F931" s="141"/>
      <c r="G931" s="141"/>
      <c r="H931" s="141"/>
      <c r="I931" s="141"/>
      <c r="J931" s="141"/>
      <c r="K931" s="141"/>
      <c r="L931" s="141"/>
      <c r="M931" s="141"/>
      <c r="N931" s="141"/>
      <c r="O931" s="141"/>
      <c r="P931" s="141"/>
      <c r="Q931" s="141"/>
      <c r="R931" s="141"/>
      <c r="S931" s="141"/>
      <c r="T931" s="141"/>
      <c r="U931" s="141"/>
      <c r="V931" s="141"/>
      <c r="W931" s="141"/>
      <c r="X931" s="141"/>
      <c r="Y931" s="141"/>
      <c r="Z931" s="141"/>
      <c r="AA931" s="141"/>
      <c r="AB931" s="141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2:41" ht="24" customHeight="1">
      <c r="B932" s="141"/>
      <c r="C932" s="141"/>
      <c r="D932" s="141"/>
      <c r="E932" s="141"/>
      <c r="F932" s="141"/>
      <c r="G932" s="141"/>
      <c r="H932" s="141"/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  <c r="V932" s="141"/>
      <c r="W932" s="141"/>
      <c r="X932" s="141"/>
      <c r="Y932" s="141"/>
      <c r="Z932" s="141"/>
      <c r="AA932" s="141"/>
      <c r="AB932" s="141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2:41" ht="24" customHeight="1">
      <c r="B933" s="141"/>
      <c r="C933" s="141"/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  <c r="V933" s="141"/>
      <c r="W933" s="141"/>
      <c r="X933" s="141"/>
      <c r="Y933" s="141"/>
      <c r="Z933" s="141"/>
      <c r="AA933" s="141"/>
      <c r="AB933" s="141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2:41" ht="24" customHeight="1">
      <c r="B934" s="141"/>
      <c r="C934" s="141"/>
      <c r="D934" s="141"/>
      <c r="E934" s="141"/>
      <c r="F934" s="141"/>
      <c r="G934" s="141"/>
      <c r="H934" s="141"/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  <c r="V934" s="141"/>
      <c r="W934" s="141"/>
      <c r="X934" s="141"/>
      <c r="Y934" s="141"/>
      <c r="Z934" s="141"/>
      <c r="AA934" s="141"/>
      <c r="AB934" s="141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2:41" ht="24" customHeight="1">
      <c r="B935" s="141"/>
      <c r="C935" s="141"/>
      <c r="D935" s="141"/>
      <c r="E935" s="141"/>
      <c r="F935" s="141"/>
      <c r="G935" s="141"/>
      <c r="H935" s="141"/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  <c r="V935" s="141"/>
      <c r="W935" s="141"/>
      <c r="X935" s="141"/>
      <c r="Y935" s="141"/>
      <c r="Z935" s="141"/>
      <c r="AA935" s="141"/>
      <c r="AB935" s="141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2:41" ht="24" customHeight="1">
      <c r="B936" s="141"/>
      <c r="C936" s="141"/>
      <c r="D936" s="141"/>
      <c r="E936" s="141"/>
      <c r="F936" s="141"/>
      <c r="G936" s="141"/>
      <c r="H936" s="141"/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  <c r="V936" s="141"/>
      <c r="W936" s="141"/>
      <c r="X936" s="141"/>
      <c r="Y936" s="141"/>
      <c r="Z936" s="141"/>
      <c r="AA936" s="141"/>
      <c r="AB936" s="141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2:41" ht="24" customHeight="1">
      <c r="B937" s="141"/>
      <c r="C937" s="141"/>
      <c r="D937" s="141"/>
      <c r="E937" s="141"/>
      <c r="F937" s="141"/>
      <c r="G937" s="141"/>
      <c r="H937" s="141"/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  <c r="V937" s="141"/>
      <c r="W937" s="141"/>
      <c r="X937" s="141"/>
      <c r="Y937" s="141"/>
      <c r="Z937" s="141"/>
      <c r="AA937" s="141"/>
      <c r="AB937" s="141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2:41" ht="24" customHeight="1">
      <c r="B938" s="141"/>
      <c r="C938" s="141"/>
      <c r="D938" s="141"/>
      <c r="E938" s="141"/>
      <c r="F938" s="141"/>
      <c r="G938" s="141"/>
      <c r="H938" s="141"/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  <c r="V938" s="141"/>
      <c r="W938" s="141"/>
      <c r="X938" s="141"/>
      <c r="Y938" s="141"/>
      <c r="Z938" s="141"/>
      <c r="AA938" s="141"/>
      <c r="AB938" s="141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2:41" ht="24" customHeight="1">
      <c r="B939" s="141"/>
      <c r="C939" s="141"/>
      <c r="D939" s="141"/>
      <c r="E939" s="141"/>
      <c r="F939" s="141"/>
      <c r="G939" s="141"/>
      <c r="H939" s="141"/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  <c r="V939" s="141"/>
      <c r="W939" s="141"/>
      <c r="X939" s="141"/>
      <c r="Y939" s="141"/>
      <c r="Z939" s="141"/>
      <c r="AA939" s="141"/>
      <c r="AB939" s="141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2:41" ht="24" customHeight="1">
      <c r="B940" s="141"/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  <c r="V940" s="141"/>
      <c r="W940" s="141"/>
      <c r="X940" s="141"/>
      <c r="Y940" s="141"/>
      <c r="Z940" s="141"/>
      <c r="AA940" s="141"/>
      <c r="AB940" s="141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2:41" ht="24" customHeight="1">
      <c r="B941" s="141"/>
      <c r="C941" s="141"/>
      <c r="D941" s="141"/>
      <c r="E941" s="141"/>
      <c r="F941" s="141"/>
      <c r="G941" s="141"/>
      <c r="H941" s="141"/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  <c r="V941" s="141"/>
      <c r="W941" s="141"/>
      <c r="X941" s="141"/>
      <c r="Y941" s="141"/>
      <c r="Z941" s="141"/>
      <c r="AA941" s="141"/>
      <c r="AB941" s="141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2:41" ht="24" customHeight="1">
      <c r="B942" s="141"/>
      <c r="C942" s="141"/>
      <c r="D942" s="141"/>
      <c r="E942" s="141"/>
      <c r="F942" s="141"/>
      <c r="G942" s="141"/>
      <c r="H942" s="141"/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  <c r="V942" s="141"/>
      <c r="W942" s="141"/>
      <c r="X942" s="141"/>
      <c r="Y942" s="141"/>
      <c r="Z942" s="141"/>
      <c r="AA942" s="141"/>
      <c r="AB942" s="141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2:41" ht="24" customHeight="1">
      <c r="B943" s="141"/>
      <c r="C943" s="141"/>
      <c r="D943" s="141"/>
      <c r="E943" s="141"/>
      <c r="F943" s="141"/>
      <c r="G943" s="141"/>
      <c r="H943" s="141"/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  <c r="V943" s="141"/>
      <c r="W943" s="141"/>
      <c r="X943" s="141"/>
      <c r="Y943" s="141"/>
      <c r="Z943" s="141"/>
      <c r="AA943" s="141"/>
      <c r="AB943" s="141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2:41" ht="24" customHeight="1">
      <c r="B944" s="141"/>
      <c r="C944" s="141"/>
      <c r="D944" s="141"/>
      <c r="E944" s="141"/>
      <c r="F944" s="141"/>
      <c r="G944" s="141"/>
      <c r="H944" s="141"/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  <c r="V944" s="141"/>
      <c r="W944" s="141"/>
      <c r="X944" s="141"/>
      <c r="Y944" s="141"/>
      <c r="Z944" s="141"/>
      <c r="AA944" s="141"/>
      <c r="AB944" s="141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2:41" ht="24" customHeight="1">
      <c r="B945" s="141"/>
      <c r="C945" s="141"/>
      <c r="D945" s="141"/>
      <c r="E945" s="141"/>
      <c r="F945" s="141"/>
      <c r="G945" s="141"/>
      <c r="H945" s="141"/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  <c r="V945" s="141"/>
      <c r="W945" s="141"/>
      <c r="X945" s="141"/>
      <c r="Y945" s="141"/>
      <c r="Z945" s="141"/>
      <c r="AA945" s="141"/>
      <c r="AB945" s="141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2:41" ht="24" customHeight="1"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  <c r="V946" s="141"/>
      <c r="W946" s="141"/>
      <c r="X946" s="141"/>
      <c r="Y946" s="141"/>
      <c r="Z946" s="141"/>
      <c r="AA946" s="141"/>
      <c r="AB946" s="141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2:41" ht="24" customHeight="1"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  <c r="V947" s="141"/>
      <c r="W947" s="141"/>
      <c r="X947" s="141"/>
      <c r="Y947" s="141"/>
      <c r="Z947" s="141"/>
      <c r="AA947" s="141"/>
      <c r="AB947" s="141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2:41" ht="24" customHeight="1">
      <c r="B948" s="141"/>
      <c r="C948" s="141"/>
      <c r="D948" s="141"/>
      <c r="E948" s="141"/>
      <c r="F948" s="141"/>
      <c r="G948" s="141"/>
      <c r="H948" s="141"/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  <c r="V948" s="141"/>
      <c r="W948" s="141"/>
      <c r="X948" s="141"/>
      <c r="Y948" s="141"/>
      <c r="Z948" s="141"/>
      <c r="AA948" s="141"/>
      <c r="AB948" s="141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2:41" ht="24" customHeight="1">
      <c r="B949" s="141"/>
      <c r="C949" s="141"/>
      <c r="D949" s="141"/>
      <c r="E949" s="141"/>
      <c r="F949" s="141"/>
      <c r="G949" s="141"/>
      <c r="H949" s="141"/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  <c r="V949" s="141"/>
      <c r="W949" s="141"/>
      <c r="X949" s="141"/>
      <c r="Y949" s="141"/>
      <c r="Z949" s="141"/>
      <c r="AA949" s="141"/>
      <c r="AB949" s="141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2:41" ht="24" customHeight="1">
      <c r="B950" s="141"/>
      <c r="C950" s="141"/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  <c r="V950" s="141"/>
      <c r="W950" s="141"/>
      <c r="X950" s="141"/>
      <c r="Y950" s="141"/>
      <c r="Z950" s="141"/>
      <c r="AA950" s="141"/>
      <c r="AB950" s="141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2:41" ht="24" customHeight="1">
      <c r="B951" s="141"/>
      <c r="C951" s="141"/>
      <c r="D951" s="141"/>
      <c r="E951" s="141"/>
      <c r="F951" s="141"/>
      <c r="G951" s="141"/>
      <c r="H951" s="141"/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  <c r="V951" s="141"/>
      <c r="W951" s="141"/>
      <c r="X951" s="141"/>
      <c r="Y951" s="141"/>
      <c r="Z951" s="141"/>
      <c r="AA951" s="141"/>
      <c r="AB951" s="141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2:41" ht="24" customHeight="1">
      <c r="B952" s="141"/>
      <c r="C952" s="141"/>
      <c r="D952" s="141"/>
      <c r="E952" s="141"/>
      <c r="F952" s="141"/>
      <c r="G952" s="141"/>
      <c r="H952" s="141"/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  <c r="V952" s="141"/>
      <c r="W952" s="141"/>
      <c r="X952" s="141"/>
      <c r="Y952" s="141"/>
      <c r="Z952" s="141"/>
      <c r="AA952" s="141"/>
      <c r="AB952" s="141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2:41" ht="24" customHeight="1">
      <c r="B953" s="141"/>
      <c r="C953" s="141"/>
      <c r="D953" s="141"/>
      <c r="E953" s="141"/>
      <c r="F953" s="141"/>
      <c r="G953" s="141"/>
      <c r="H953" s="141"/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  <c r="V953" s="141"/>
      <c r="W953" s="141"/>
      <c r="X953" s="141"/>
      <c r="Y953" s="141"/>
      <c r="Z953" s="141"/>
      <c r="AA953" s="141"/>
      <c r="AB953" s="141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2:41" ht="24" customHeight="1">
      <c r="B954" s="141"/>
      <c r="C954" s="141"/>
      <c r="D954" s="141"/>
      <c r="E954" s="141"/>
      <c r="F954" s="141"/>
      <c r="G954" s="141"/>
      <c r="H954" s="141"/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  <c r="V954" s="141"/>
      <c r="W954" s="141"/>
      <c r="X954" s="141"/>
      <c r="Y954" s="141"/>
      <c r="Z954" s="141"/>
      <c r="AA954" s="141"/>
      <c r="AB954" s="141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2:41" ht="24" customHeight="1">
      <c r="B955" s="141"/>
      <c r="C955" s="141"/>
      <c r="D955" s="141"/>
      <c r="E955" s="141"/>
      <c r="F955" s="141"/>
      <c r="G955" s="141"/>
      <c r="H955" s="141"/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  <c r="V955" s="141"/>
      <c r="W955" s="141"/>
      <c r="X955" s="141"/>
      <c r="Y955" s="141"/>
      <c r="Z955" s="141"/>
      <c r="AA955" s="141"/>
      <c r="AB955" s="141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2:41" ht="24" customHeight="1">
      <c r="B956" s="141"/>
      <c r="C956" s="141"/>
      <c r="D956" s="141"/>
      <c r="E956" s="141"/>
      <c r="F956" s="141"/>
      <c r="G956" s="141"/>
      <c r="H956" s="141"/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  <c r="V956" s="141"/>
      <c r="W956" s="141"/>
      <c r="X956" s="141"/>
      <c r="Y956" s="141"/>
      <c r="Z956" s="141"/>
      <c r="AA956" s="141"/>
      <c r="AB956" s="141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2:41" ht="24" customHeight="1">
      <c r="B957" s="141"/>
      <c r="C957" s="141"/>
      <c r="D957" s="141"/>
      <c r="E957" s="141"/>
      <c r="F957" s="141"/>
      <c r="G957" s="141"/>
      <c r="H957" s="141"/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  <c r="V957" s="141"/>
      <c r="W957" s="141"/>
      <c r="X957" s="141"/>
      <c r="Y957" s="141"/>
      <c r="Z957" s="141"/>
      <c r="AA957" s="141"/>
      <c r="AB957" s="141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2:41" ht="24" customHeight="1">
      <c r="B958" s="141"/>
      <c r="C958" s="141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  <c r="V958" s="141"/>
      <c r="W958" s="141"/>
      <c r="X958" s="141"/>
      <c r="Y958" s="141"/>
      <c r="Z958" s="141"/>
      <c r="AA958" s="141"/>
      <c r="AB958" s="141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2:41" ht="24" customHeight="1">
      <c r="B959" s="141"/>
      <c r="C959" s="141"/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  <c r="V959" s="141"/>
      <c r="W959" s="141"/>
      <c r="X959" s="141"/>
      <c r="Y959" s="141"/>
      <c r="Z959" s="141"/>
      <c r="AA959" s="141"/>
      <c r="AB959" s="141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2:41" ht="24" customHeight="1">
      <c r="B960" s="141"/>
      <c r="C960" s="141"/>
      <c r="D960" s="141"/>
      <c r="E960" s="141"/>
      <c r="F960" s="141"/>
      <c r="G960" s="141"/>
      <c r="H960" s="141"/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  <c r="V960" s="141"/>
      <c r="W960" s="141"/>
      <c r="X960" s="141"/>
      <c r="Y960" s="141"/>
      <c r="Z960" s="141"/>
      <c r="AA960" s="141"/>
      <c r="AB960" s="141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2:41" ht="24" customHeight="1">
      <c r="B961" s="141"/>
      <c r="C961" s="141"/>
      <c r="D961" s="141"/>
      <c r="E961" s="141"/>
      <c r="F961" s="141"/>
      <c r="G961" s="141"/>
      <c r="H961" s="141"/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  <c r="V961" s="141"/>
      <c r="W961" s="141"/>
      <c r="X961" s="141"/>
      <c r="Y961" s="141"/>
      <c r="Z961" s="141"/>
      <c r="AA961" s="141"/>
      <c r="AB961" s="141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2:41" ht="24" customHeight="1">
      <c r="B962" s="141"/>
      <c r="C962" s="141"/>
      <c r="D962" s="141"/>
      <c r="E962" s="141"/>
      <c r="F962" s="141"/>
      <c r="G962" s="141"/>
      <c r="H962" s="141"/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  <c r="V962" s="141"/>
      <c r="W962" s="141"/>
      <c r="X962" s="141"/>
      <c r="Y962" s="141"/>
      <c r="Z962" s="141"/>
      <c r="AA962" s="141"/>
      <c r="AB962" s="141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2:41" ht="24" customHeight="1">
      <c r="B963" s="141"/>
      <c r="C963" s="141"/>
      <c r="D963" s="141"/>
      <c r="E963" s="141"/>
      <c r="F963" s="141"/>
      <c r="G963" s="141"/>
      <c r="H963" s="141"/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  <c r="V963" s="141"/>
      <c r="W963" s="141"/>
      <c r="X963" s="141"/>
      <c r="Y963" s="141"/>
      <c r="Z963" s="141"/>
      <c r="AA963" s="141"/>
      <c r="AB963" s="141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2:41" ht="24" customHeight="1">
      <c r="B964" s="141"/>
      <c r="C964" s="141"/>
      <c r="D964" s="141"/>
      <c r="E964" s="141"/>
      <c r="F964" s="141"/>
      <c r="G964" s="141"/>
      <c r="H964" s="141"/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  <c r="V964" s="141"/>
      <c r="W964" s="141"/>
      <c r="X964" s="141"/>
      <c r="Y964" s="141"/>
      <c r="Z964" s="141"/>
      <c r="AA964" s="141"/>
      <c r="AB964" s="141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2:41" ht="24" customHeight="1">
      <c r="B965" s="141"/>
      <c r="C965" s="141"/>
      <c r="D965" s="141"/>
      <c r="E965" s="141"/>
      <c r="F965" s="141"/>
      <c r="G965" s="141"/>
      <c r="H965" s="141"/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  <c r="V965" s="141"/>
      <c r="W965" s="141"/>
      <c r="X965" s="141"/>
      <c r="Y965" s="141"/>
      <c r="Z965" s="141"/>
      <c r="AA965" s="141"/>
      <c r="AB965" s="141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2:41" ht="24" customHeight="1">
      <c r="B966" s="141"/>
      <c r="C966" s="141"/>
      <c r="D966" s="141"/>
      <c r="E966" s="141"/>
      <c r="F966" s="141"/>
      <c r="G966" s="141"/>
      <c r="H966" s="141"/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  <c r="V966" s="141"/>
      <c r="W966" s="141"/>
      <c r="X966" s="141"/>
      <c r="Y966" s="141"/>
      <c r="Z966" s="141"/>
      <c r="AA966" s="141"/>
      <c r="AB966" s="141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2:41" ht="24" customHeight="1">
      <c r="B967" s="141"/>
      <c r="C967" s="141"/>
      <c r="D967" s="141"/>
      <c r="E967" s="141"/>
      <c r="F967" s="141"/>
      <c r="G967" s="141"/>
      <c r="H967" s="141"/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  <c r="V967" s="141"/>
      <c r="W967" s="141"/>
      <c r="X967" s="141"/>
      <c r="Y967" s="141"/>
      <c r="Z967" s="141"/>
      <c r="AA967" s="141"/>
      <c r="AB967" s="141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2:41" ht="24" customHeight="1">
      <c r="B968" s="141"/>
      <c r="C968" s="141"/>
      <c r="D968" s="141"/>
      <c r="E968" s="141"/>
      <c r="F968" s="141"/>
      <c r="G968" s="141"/>
      <c r="H968" s="141"/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  <c r="V968" s="141"/>
      <c r="W968" s="141"/>
      <c r="X968" s="141"/>
      <c r="Y968" s="141"/>
      <c r="Z968" s="141"/>
      <c r="AA968" s="141"/>
      <c r="AB968" s="141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2:41" ht="24" customHeight="1">
      <c r="B969" s="141"/>
      <c r="C969" s="141"/>
      <c r="D969" s="141"/>
      <c r="E969" s="141"/>
      <c r="F969" s="141"/>
      <c r="G969" s="141"/>
      <c r="H969" s="141"/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  <c r="V969" s="141"/>
      <c r="W969" s="141"/>
      <c r="X969" s="141"/>
      <c r="Y969" s="141"/>
      <c r="Z969" s="141"/>
      <c r="AA969" s="141"/>
      <c r="AB969" s="141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2:41" ht="24" customHeight="1">
      <c r="B970" s="141"/>
      <c r="C970" s="141"/>
      <c r="D970" s="141"/>
      <c r="E970" s="141"/>
      <c r="F970" s="141"/>
      <c r="G970" s="141"/>
      <c r="H970" s="141"/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  <c r="V970" s="141"/>
      <c r="W970" s="141"/>
      <c r="X970" s="141"/>
      <c r="Y970" s="141"/>
      <c r="Z970" s="141"/>
      <c r="AA970" s="141"/>
      <c r="AB970" s="141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2:41" ht="24" customHeight="1">
      <c r="B971" s="141"/>
      <c r="C971" s="141"/>
      <c r="D971" s="141"/>
      <c r="E971" s="141"/>
      <c r="F971" s="141"/>
      <c r="G971" s="141"/>
      <c r="H971" s="141"/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  <c r="V971" s="141"/>
      <c r="W971" s="141"/>
      <c r="X971" s="141"/>
      <c r="Y971" s="141"/>
      <c r="Z971" s="141"/>
      <c r="AA971" s="141"/>
      <c r="AB971" s="141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2:41" ht="24" customHeight="1">
      <c r="B972" s="141"/>
      <c r="C972" s="141"/>
      <c r="D972" s="141"/>
      <c r="E972" s="141"/>
      <c r="F972" s="141"/>
      <c r="G972" s="141"/>
      <c r="H972" s="141"/>
      <c r="I972" s="141"/>
      <c r="J972" s="141"/>
      <c r="K972" s="141"/>
      <c r="L972" s="141"/>
      <c r="M972" s="141"/>
      <c r="N972" s="141"/>
      <c r="O972" s="141"/>
      <c r="P972" s="141"/>
      <c r="Q972" s="141"/>
      <c r="R972" s="141"/>
      <c r="S972" s="141"/>
      <c r="T972" s="141"/>
      <c r="U972" s="141"/>
      <c r="V972" s="141"/>
      <c r="W972" s="141"/>
      <c r="X972" s="141"/>
      <c r="Y972" s="141"/>
      <c r="Z972" s="141"/>
      <c r="AA972" s="141"/>
      <c r="AB972" s="141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2:41" ht="24" customHeight="1">
      <c r="B973" s="141"/>
      <c r="C973" s="141"/>
      <c r="D973" s="141"/>
      <c r="E973" s="141"/>
      <c r="F973" s="141"/>
      <c r="G973" s="141"/>
      <c r="H973" s="141"/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  <c r="V973" s="141"/>
      <c r="W973" s="141"/>
      <c r="X973" s="141"/>
      <c r="Y973" s="141"/>
      <c r="Z973" s="141"/>
      <c r="AA973" s="141"/>
      <c r="AB973" s="141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2:41" ht="24" customHeight="1">
      <c r="B974" s="141"/>
      <c r="C974" s="141"/>
      <c r="D974" s="141"/>
      <c r="E974" s="141"/>
      <c r="F974" s="141"/>
      <c r="G974" s="141"/>
      <c r="H974" s="141"/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  <c r="V974" s="141"/>
      <c r="W974" s="141"/>
      <c r="X974" s="141"/>
      <c r="Y974" s="141"/>
      <c r="Z974" s="141"/>
      <c r="AA974" s="141"/>
      <c r="AB974" s="141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2:41" ht="24" customHeight="1">
      <c r="B975" s="141"/>
      <c r="C975" s="141"/>
      <c r="D975" s="141"/>
      <c r="E975" s="141"/>
      <c r="F975" s="141"/>
      <c r="G975" s="141"/>
      <c r="H975" s="141"/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  <c r="V975" s="141"/>
      <c r="W975" s="141"/>
      <c r="X975" s="141"/>
      <c r="Y975" s="141"/>
      <c r="Z975" s="141"/>
      <c r="AA975" s="141"/>
      <c r="AB975" s="141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2:41" ht="24" customHeight="1">
      <c r="B976" s="141"/>
      <c r="C976" s="141"/>
      <c r="D976" s="141"/>
      <c r="E976" s="141"/>
      <c r="F976" s="141"/>
      <c r="G976" s="141"/>
      <c r="H976" s="141"/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  <c r="V976" s="141"/>
      <c r="W976" s="141"/>
      <c r="X976" s="141"/>
      <c r="Y976" s="141"/>
      <c r="Z976" s="141"/>
      <c r="AA976" s="141"/>
      <c r="AB976" s="141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2:41" ht="24" customHeight="1">
      <c r="B977" s="141"/>
      <c r="C977" s="141"/>
      <c r="D977" s="141"/>
      <c r="E977" s="141"/>
      <c r="F977" s="141"/>
      <c r="G977" s="141"/>
      <c r="H977" s="141"/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  <c r="V977" s="141"/>
      <c r="W977" s="141"/>
      <c r="X977" s="141"/>
      <c r="Y977" s="141"/>
      <c r="Z977" s="141"/>
      <c r="AA977" s="141"/>
      <c r="AB977" s="141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2:41" ht="24" customHeight="1">
      <c r="B978" s="141"/>
      <c r="C978" s="141"/>
      <c r="D978" s="141"/>
      <c r="E978" s="141"/>
      <c r="F978" s="141"/>
      <c r="G978" s="141"/>
      <c r="H978" s="141"/>
      <c r="I978" s="141"/>
      <c r="J978" s="141"/>
      <c r="K978" s="141"/>
      <c r="L978" s="141"/>
      <c r="M978" s="141"/>
      <c r="N978" s="141"/>
      <c r="O978" s="141"/>
      <c r="P978" s="141"/>
      <c r="Q978" s="141"/>
      <c r="R978" s="141"/>
      <c r="S978" s="141"/>
      <c r="T978" s="141"/>
      <c r="U978" s="141"/>
      <c r="V978" s="141"/>
      <c r="W978" s="141"/>
      <c r="X978" s="141"/>
      <c r="Y978" s="141"/>
      <c r="Z978" s="141"/>
      <c r="AA978" s="141"/>
      <c r="AB978" s="141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2:41" ht="24" customHeight="1">
      <c r="B979" s="141"/>
      <c r="C979" s="141"/>
      <c r="D979" s="141"/>
      <c r="E979" s="141"/>
      <c r="F979" s="141"/>
      <c r="G979" s="141"/>
      <c r="H979" s="141"/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  <c r="V979" s="141"/>
      <c r="W979" s="141"/>
      <c r="X979" s="141"/>
      <c r="Y979" s="141"/>
      <c r="Z979" s="141"/>
      <c r="AA979" s="141"/>
      <c r="AB979" s="141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2:41" ht="24" customHeight="1">
      <c r="B980" s="141"/>
      <c r="C980" s="141"/>
      <c r="D980" s="141"/>
      <c r="E980" s="141"/>
      <c r="F980" s="141"/>
      <c r="G980" s="141"/>
      <c r="H980" s="141"/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  <c r="V980" s="141"/>
      <c r="W980" s="141"/>
      <c r="X980" s="141"/>
      <c r="Y980" s="141"/>
      <c r="Z980" s="141"/>
      <c r="AA980" s="141"/>
      <c r="AB980" s="141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2:41" ht="24" customHeight="1">
      <c r="B981" s="141"/>
      <c r="C981" s="141"/>
      <c r="D981" s="141"/>
      <c r="E981" s="141"/>
      <c r="F981" s="141"/>
      <c r="G981" s="141"/>
      <c r="H981" s="141"/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  <c r="V981" s="141"/>
      <c r="W981" s="141"/>
      <c r="X981" s="141"/>
      <c r="Y981" s="141"/>
      <c r="Z981" s="141"/>
      <c r="AA981" s="141"/>
      <c r="AB981" s="141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2:41" ht="24" customHeight="1">
      <c r="B982" s="141"/>
      <c r="C982" s="141"/>
      <c r="D982" s="141"/>
      <c r="E982" s="141"/>
      <c r="F982" s="141"/>
      <c r="G982" s="141"/>
      <c r="H982" s="141"/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  <c r="V982" s="141"/>
      <c r="W982" s="141"/>
      <c r="X982" s="141"/>
      <c r="Y982" s="141"/>
      <c r="Z982" s="141"/>
      <c r="AA982" s="141"/>
      <c r="AB982" s="141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2:41" ht="24" customHeight="1">
      <c r="B983" s="141"/>
      <c r="C983" s="141"/>
      <c r="D983" s="141"/>
      <c r="E983" s="141"/>
      <c r="F983" s="141"/>
      <c r="G983" s="141"/>
      <c r="H983" s="141"/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  <c r="V983" s="141"/>
      <c r="W983" s="141"/>
      <c r="X983" s="141"/>
      <c r="Y983" s="141"/>
      <c r="Z983" s="141"/>
      <c r="AA983" s="141"/>
      <c r="AB983" s="141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2:41" ht="24" customHeight="1">
      <c r="B984" s="141"/>
      <c r="C984" s="141"/>
      <c r="D984" s="141"/>
      <c r="E984" s="141"/>
      <c r="F984" s="141"/>
      <c r="G984" s="141"/>
      <c r="H984" s="141"/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  <c r="V984" s="141"/>
      <c r="W984" s="141"/>
      <c r="X984" s="141"/>
      <c r="Y984" s="141"/>
      <c r="Z984" s="141"/>
      <c r="AA984" s="141"/>
      <c r="AB984" s="141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2:41" ht="24" customHeight="1">
      <c r="B985" s="141"/>
      <c r="C985" s="141"/>
      <c r="D985" s="141"/>
      <c r="E985" s="141"/>
      <c r="F985" s="141"/>
      <c r="G985" s="141"/>
      <c r="H985" s="141"/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  <c r="V985" s="141"/>
      <c r="W985" s="141"/>
      <c r="X985" s="141"/>
      <c r="Y985" s="141"/>
      <c r="Z985" s="141"/>
      <c r="AA985" s="141"/>
      <c r="AB985" s="141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2:41" ht="24" customHeight="1">
      <c r="B986" s="141"/>
      <c r="C986" s="141"/>
      <c r="D986" s="141"/>
      <c r="E986" s="141"/>
      <c r="F986" s="141"/>
      <c r="G986" s="141"/>
      <c r="H986" s="141"/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  <c r="V986" s="141"/>
      <c r="W986" s="141"/>
      <c r="X986" s="141"/>
      <c r="Y986" s="141"/>
      <c r="Z986" s="141"/>
      <c r="AA986" s="141"/>
      <c r="AB986" s="141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2:41" ht="24" customHeight="1">
      <c r="B987" s="141"/>
      <c r="C987" s="141"/>
      <c r="D987" s="141"/>
      <c r="E987" s="141"/>
      <c r="F987" s="141"/>
      <c r="G987" s="141"/>
      <c r="H987" s="141"/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  <c r="V987" s="141"/>
      <c r="W987" s="141"/>
      <c r="X987" s="141"/>
      <c r="Y987" s="141"/>
      <c r="Z987" s="141"/>
      <c r="AA987" s="141"/>
      <c r="AB987" s="141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2:41" ht="24" customHeight="1">
      <c r="B988" s="141"/>
      <c r="C988" s="141"/>
      <c r="D988" s="141"/>
      <c r="E988" s="141"/>
      <c r="F988" s="141"/>
      <c r="G988" s="141"/>
      <c r="H988" s="141"/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  <c r="V988" s="141"/>
      <c r="W988" s="141"/>
      <c r="X988" s="141"/>
      <c r="Y988" s="141"/>
      <c r="Z988" s="141"/>
      <c r="AA988" s="141"/>
      <c r="AB988" s="141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2:41" ht="24" customHeight="1">
      <c r="B989" s="141"/>
      <c r="C989" s="141"/>
      <c r="D989" s="141"/>
      <c r="E989" s="141"/>
      <c r="F989" s="141"/>
      <c r="G989" s="141"/>
      <c r="H989" s="141"/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  <c r="V989" s="141"/>
      <c r="W989" s="141"/>
      <c r="X989" s="141"/>
      <c r="Y989" s="141"/>
      <c r="Z989" s="141"/>
      <c r="AA989" s="141"/>
      <c r="AB989" s="141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2:41" ht="24" customHeight="1">
      <c r="B990" s="141"/>
      <c r="C990" s="141"/>
      <c r="D990" s="141"/>
      <c r="E990" s="141"/>
      <c r="F990" s="141"/>
      <c r="G990" s="141"/>
      <c r="H990" s="141"/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  <c r="V990" s="141"/>
      <c r="W990" s="141"/>
      <c r="X990" s="141"/>
      <c r="Y990" s="141"/>
      <c r="Z990" s="141"/>
      <c r="AA990" s="141"/>
      <c r="AB990" s="141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2:41" ht="24" customHeight="1"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  <c r="V991" s="141"/>
      <c r="W991" s="141"/>
      <c r="X991" s="141"/>
      <c r="Y991" s="141"/>
      <c r="Z991" s="141"/>
      <c r="AA991" s="141"/>
      <c r="AB991" s="141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2:41" ht="24" customHeight="1"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  <c r="V992" s="141"/>
      <c r="W992" s="141"/>
      <c r="X992" s="141"/>
      <c r="Y992" s="141"/>
      <c r="Z992" s="141"/>
      <c r="AA992" s="141"/>
      <c r="AB992" s="141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2:41" ht="24" customHeight="1">
      <c r="B993" s="141"/>
      <c r="C993" s="141"/>
      <c r="D993" s="141"/>
      <c r="E993" s="141"/>
      <c r="F993" s="141"/>
      <c r="G993" s="141"/>
      <c r="H993" s="141"/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  <c r="V993" s="141"/>
      <c r="W993" s="141"/>
      <c r="X993" s="141"/>
      <c r="Y993" s="141"/>
      <c r="Z993" s="141"/>
      <c r="AA993" s="141"/>
      <c r="AB993" s="141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2:41" ht="24" customHeight="1">
      <c r="B994" s="141"/>
      <c r="C994" s="141"/>
      <c r="D994" s="141"/>
      <c r="E994" s="141"/>
      <c r="F994" s="141"/>
      <c r="G994" s="141"/>
      <c r="H994" s="141"/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  <c r="V994" s="141"/>
      <c r="W994" s="141"/>
      <c r="X994" s="141"/>
      <c r="Y994" s="141"/>
      <c r="Z994" s="141"/>
      <c r="AA994" s="141"/>
      <c r="AB994" s="141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2:41" ht="24" customHeight="1">
      <c r="B995" s="141"/>
      <c r="C995" s="141"/>
      <c r="D995" s="141"/>
      <c r="E995" s="141"/>
      <c r="F995" s="141"/>
      <c r="G995" s="141"/>
      <c r="H995" s="141"/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  <c r="V995" s="141"/>
      <c r="W995" s="141"/>
      <c r="X995" s="141"/>
      <c r="Y995" s="141"/>
      <c r="Z995" s="141"/>
      <c r="AA995" s="141"/>
      <c r="AB995" s="141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2:41" ht="24" customHeight="1">
      <c r="B996" s="141"/>
      <c r="C996" s="141"/>
      <c r="D996" s="141"/>
      <c r="E996" s="141"/>
      <c r="F996" s="141"/>
      <c r="G996" s="141"/>
      <c r="H996" s="141"/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  <c r="V996" s="141"/>
      <c r="W996" s="141"/>
      <c r="X996" s="141"/>
      <c r="Y996" s="141"/>
      <c r="Z996" s="141"/>
      <c r="AA996" s="141"/>
      <c r="AB996" s="141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2:41" ht="24" customHeight="1">
      <c r="B997" s="141"/>
      <c r="C997" s="141"/>
      <c r="D997" s="141"/>
      <c r="E997" s="141"/>
      <c r="F997" s="141"/>
      <c r="G997" s="141"/>
      <c r="H997" s="141"/>
      <c r="I997" s="141"/>
      <c r="J997" s="141"/>
      <c r="K997" s="141"/>
      <c r="L997" s="141"/>
      <c r="M997" s="141"/>
      <c r="N997" s="141"/>
      <c r="O997" s="141"/>
      <c r="P997" s="141"/>
      <c r="Q997" s="141"/>
      <c r="R997" s="141"/>
      <c r="S997" s="141"/>
      <c r="T997" s="141"/>
      <c r="U997" s="141"/>
      <c r="V997" s="141"/>
      <c r="W997" s="141"/>
      <c r="X997" s="141"/>
      <c r="Y997" s="141"/>
      <c r="Z997" s="141"/>
      <c r="AA997" s="141"/>
      <c r="AB997" s="141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2:41" ht="24" customHeight="1">
      <c r="B998" s="141"/>
      <c r="C998" s="141"/>
      <c r="D998" s="141"/>
      <c r="E998" s="141"/>
      <c r="F998" s="141"/>
      <c r="G998" s="141"/>
      <c r="H998" s="141"/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  <c r="V998" s="141"/>
      <c r="W998" s="141"/>
      <c r="X998" s="141"/>
      <c r="Y998" s="141"/>
      <c r="Z998" s="141"/>
      <c r="AA998" s="141"/>
      <c r="AB998" s="141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2:41" ht="24" customHeight="1">
      <c r="B999" s="141"/>
      <c r="C999" s="141"/>
      <c r="D999" s="141"/>
      <c r="E999" s="141"/>
      <c r="F999" s="141"/>
      <c r="G999" s="141"/>
      <c r="H999" s="141"/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  <c r="V999" s="141"/>
      <c r="W999" s="141"/>
      <c r="X999" s="141"/>
      <c r="Y999" s="141"/>
      <c r="Z999" s="141"/>
      <c r="AA999" s="141"/>
      <c r="AB999" s="141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2:41" ht="15" customHeight="1">
      <c r="N1000" s="141"/>
      <c r="O1000" s="141"/>
    </row>
  </sheetData>
  <mergeCells count="57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0:C20"/>
    <mergeCell ref="A22:B23"/>
    <mergeCell ref="C22:J23"/>
    <mergeCell ref="A25:A26"/>
    <mergeCell ref="B25:C26"/>
    <mergeCell ref="D25:D26"/>
    <mergeCell ref="E25:E26"/>
    <mergeCell ref="F25:T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L4:L5"/>
    <mergeCell ref="M4:M5"/>
    <mergeCell ref="N4:N5"/>
    <mergeCell ref="O4:O5"/>
    <mergeCell ref="B6:C6"/>
    <mergeCell ref="B7:C7"/>
    <mergeCell ref="E3:M3"/>
    <mergeCell ref="U3:U4"/>
    <mergeCell ref="A4:A5"/>
    <mergeCell ref="B4:C5"/>
    <mergeCell ref="D4:D5"/>
    <mergeCell ref="E4:E5"/>
    <mergeCell ref="F4:H4"/>
    <mergeCell ref="I4:I5"/>
    <mergeCell ref="J4:J5"/>
    <mergeCell ref="K4:K5"/>
    <mergeCell ref="A1:B1"/>
    <mergeCell ref="C1:K1"/>
    <mergeCell ref="L1:M1"/>
    <mergeCell ref="A2:B2"/>
    <mergeCell ref="C2:K2"/>
    <mergeCell ref="L2:M2"/>
  </mergeCells>
  <conditionalFormatting sqref="N6:N19">
    <cfRule type="duplicateValues" dxfId="0" priority="1"/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835"/>
  <sheetViews>
    <sheetView zoomScale="60" zoomScaleNormal="60" workbookViewId="0">
      <pane xSplit="2" ySplit="3" topLeftCell="C4" activePane="bottomRight" state="frozen"/>
      <selection activeCell="S12" sqref="S12"/>
      <selection pane="topRight" activeCell="S12" sqref="S12"/>
      <selection pane="bottomLeft" activeCell="S12" sqref="S12"/>
      <selection pane="bottomRight" activeCell="S12" sqref="S12"/>
    </sheetView>
  </sheetViews>
  <sheetFormatPr defaultColWidth="12.625" defaultRowHeight="15" customHeight="1"/>
  <cols>
    <col min="1" max="1" width="9" style="152" customWidth="1"/>
    <col min="2" max="2" width="50.875" style="152" customWidth="1"/>
    <col min="3" max="3" width="16" style="152" customWidth="1"/>
    <col min="4" max="4" width="12.875" style="152" customWidth="1"/>
    <col min="5" max="5" width="11.625" style="152" customWidth="1"/>
    <col min="6" max="6" width="12.25" style="152" customWidth="1"/>
    <col min="7" max="7" width="11.25" style="152" customWidth="1"/>
    <col min="8" max="8" width="10.375" style="152" customWidth="1"/>
    <col min="9" max="9" width="10" style="152" customWidth="1"/>
    <col min="10" max="10" width="11.125" style="152" customWidth="1"/>
    <col min="11" max="11" width="10.375" style="152" customWidth="1"/>
    <col min="12" max="12" width="10.125" style="152" customWidth="1"/>
    <col min="13" max="13" width="11.125" style="152" customWidth="1"/>
    <col min="14" max="14" width="10.625" style="152" customWidth="1"/>
    <col min="15" max="15" width="12.5" style="152" customWidth="1"/>
    <col min="16" max="16" width="11" style="152" customWidth="1"/>
    <col min="17" max="17" width="10.75" style="152" customWidth="1"/>
    <col min="18" max="18" width="10.25" style="152" customWidth="1"/>
    <col min="19" max="19" width="10.375" style="152" customWidth="1"/>
    <col min="20" max="20" width="10" style="152" customWidth="1"/>
    <col min="21" max="21" width="10.375" style="152" customWidth="1"/>
    <col min="22" max="22" width="10.625" style="152" customWidth="1"/>
    <col min="23" max="23" width="11.125" style="152" customWidth="1"/>
    <col min="24" max="24" width="10.25" style="152" customWidth="1"/>
    <col min="25" max="25" width="10.5" style="152" customWidth="1"/>
    <col min="26" max="26" width="11.75" style="152" customWidth="1"/>
    <col min="27" max="16384" width="12.625" style="152"/>
  </cols>
  <sheetData>
    <row r="1" spans="1:187" ht="26.25" customHeight="1">
      <c r="A1" s="142"/>
      <c r="B1" s="143" t="s">
        <v>88</v>
      </c>
      <c r="C1" s="144" t="s">
        <v>1</v>
      </c>
      <c r="D1" s="144"/>
      <c r="E1" s="144"/>
      <c r="F1" s="144"/>
      <c r="G1" s="144"/>
      <c r="H1" s="145"/>
      <c r="I1" s="145"/>
      <c r="J1" s="145"/>
      <c r="K1" s="145"/>
      <c r="L1" s="146" t="s">
        <v>2</v>
      </c>
      <c r="M1" s="147"/>
      <c r="N1" s="148"/>
      <c r="O1" s="149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</row>
    <row r="2" spans="1:187" ht="26.25" customHeight="1">
      <c r="A2" s="153"/>
      <c r="B2" s="154" t="s">
        <v>3</v>
      </c>
      <c r="C2" s="155" t="s">
        <v>4</v>
      </c>
      <c r="D2" s="156"/>
      <c r="E2" s="156"/>
      <c r="F2" s="157"/>
      <c r="G2" s="156"/>
      <c r="H2" s="158"/>
      <c r="I2" s="156"/>
      <c r="J2" s="158"/>
      <c r="K2" s="159"/>
      <c r="L2" s="160" t="s">
        <v>5</v>
      </c>
      <c r="M2" s="160"/>
      <c r="N2" s="161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</row>
    <row r="3" spans="1:187" ht="24" customHeight="1">
      <c r="A3" s="150"/>
      <c r="B3" s="162"/>
      <c r="C3" s="163" t="s">
        <v>6</v>
      </c>
      <c r="D3" s="163" t="s">
        <v>7</v>
      </c>
      <c r="E3" s="163" t="s">
        <v>89</v>
      </c>
      <c r="F3" s="163" t="s">
        <v>9</v>
      </c>
      <c r="G3" s="150"/>
      <c r="H3" s="150"/>
      <c r="I3" s="150"/>
      <c r="J3" s="150"/>
      <c r="K3" s="164"/>
      <c r="L3" s="165"/>
      <c r="M3" s="164"/>
      <c r="N3" s="165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</row>
    <row r="4" spans="1:187" ht="24" customHeight="1">
      <c r="A4" s="166" t="s">
        <v>90</v>
      </c>
      <c r="B4" s="167" t="s">
        <v>91</v>
      </c>
      <c r="C4" s="168" t="s">
        <v>48</v>
      </c>
      <c r="D4" s="169" t="s">
        <v>73</v>
      </c>
      <c r="E4" s="170"/>
      <c r="F4" s="170"/>
      <c r="G4" s="170"/>
      <c r="H4" s="170"/>
      <c r="I4" s="170"/>
      <c r="J4" s="170"/>
      <c r="K4" s="170"/>
      <c r="L4" s="171"/>
      <c r="M4" s="172" t="s">
        <v>92</v>
      </c>
      <c r="N4" s="169" t="s">
        <v>93</v>
      </c>
      <c r="O4" s="170"/>
      <c r="P4" s="170"/>
      <c r="Q4" s="170"/>
      <c r="R4" s="170"/>
      <c r="S4" s="170"/>
      <c r="T4" s="170"/>
      <c r="U4" s="170"/>
      <c r="V4" s="173"/>
      <c r="W4" s="170"/>
      <c r="X4" s="173"/>
      <c r="Y4" s="173"/>
      <c r="Z4" s="170"/>
      <c r="AA4" s="170"/>
      <c r="AB4" s="170"/>
      <c r="AC4" s="170"/>
      <c r="AD4" s="170"/>
      <c r="AE4" s="170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P4" s="175" t="s">
        <v>92</v>
      </c>
      <c r="AQ4" s="169" t="s">
        <v>94</v>
      </c>
      <c r="AR4" s="170"/>
      <c r="AS4" s="170"/>
      <c r="AT4" s="170"/>
      <c r="AU4" s="170"/>
      <c r="AV4" s="170"/>
      <c r="AW4" s="170"/>
      <c r="AX4" s="170"/>
      <c r="AY4" s="170"/>
      <c r="AZ4" s="176"/>
      <c r="BA4" s="170"/>
      <c r="BB4" s="170"/>
      <c r="BC4" s="170"/>
      <c r="BD4" s="176"/>
      <c r="BE4" s="177"/>
      <c r="BF4" s="175" t="s">
        <v>92</v>
      </c>
      <c r="BG4" s="178" t="s">
        <v>95</v>
      </c>
      <c r="BH4" s="173"/>
      <c r="BI4" s="173"/>
      <c r="BJ4" s="173"/>
      <c r="BK4" s="173"/>
      <c r="BL4" s="173"/>
      <c r="BM4" s="173"/>
      <c r="BN4" s="179"/>
      <c r="BO4" s="173"/>
      <c r="BP4" s="174"/>
      <c r="BQ4" s="180" t="s">
        <v>92</v>
      </c>
      <c r="BR4" s="178" t="s">
        <v>96</v>
      </c>
      <c r="BS4" s="173"/>
      <c r="BT4" s="173"/>
      <c r="BU4" s="173"/>
      <c r="BV4" s="173"/>
      <c r="BW4" s="173"/>
      <c r="BX4" s="173"/>
      <c r="BY4" s="173"/>
      <c r="BZ4" s="173"/>
      <c r="CA4" s="173"/>
      <c r="CB4" s="179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5" t="s">
        <v>92</v>
      </c>
      <c r="CO4" s="178" t="s">
        <v>97</v>
      </c>
      <c r="CP4" s="173"/>
      <c r="CQ4" s="173"/>
      <c r="CR4" s="173"/>
      <c r="CS4" s="173"/>
      <c r="CT4" s="173"/>
      <c r="CU4" s="173"/>
      <c r="CV4" s="173"/>
      <c r="CW4" s="173"/>
      <c r="CX4" s="174"/>
      <c r="CY4" s="175" t="s">
        <v>92</v>
      </c>
      <c r="CZ4" s="178" t="s">
        <v>98</v>
      </c>
      <c r="DA4" s="173"/>
      <c r="DB4" s="173"/>
      <c r="DC4" s="173"/>
      <c r="DD4" s="173"/>
      <c r="DE4" s="179"/>
      <c r="DF4" s="173"/>
      <c r="DG4" s="173"/>
      <c r="DH4" s="173"/>
      <c r="DI4" s="179"/>
      <c r="DJ4" s="173"/>
      <c r="DK4" s="173"/>
      <c r="DL4" s="173"/>
      <c r="DM4" s="174"/>
      <c r="DN4" s="175" t="s">
        <v>92</v>
      </c>
      <c r="DO4" s="178" t="s">
        <v>99</v>
      </c>
      <c r="DP4" s="173"/>
      <c r="DQ4" s="173"/>
      <c r="DR4" s="173"/>
      <c r="DS4" s="173"/>
      <c r="DT4" s="181"/>
      <c r="DU4" s="182" t="s">
        <v>92</v>
      </c>
      <c r="DV4" s="183" t="s">
        <v>100</v>
      </c>
      <c r="DW4" s="175" t="s">
        <v>92</v>
      </c>
      <c r="DX4" s="178" t="s">
        <v>101</v>
      </c>
      <c r="DY4" s="173"/>
      <c r="DZ4" s="173"/>
      <c r="EA4" s="184"/>
      <c r="EB4" s="173"/>
      <c r="EC4" s="179"/>
      <c r="ED4" s="173"/>
      <c r="EE4" s="179"/>
      <c r="EF4" s="185"/>
      <c r="EG4" s="185"/>
      <c r="EH4" s="185"/>
      <c r="EI4" s="185"/>
      <c r="EJ4" s="185"/>
      <c r="EK4" s="173"/>
      <c r="EL4" s="173"/>
      <c r="EM4" s="173"/>
      <c r="EN4" s="173"/>
      <c r="EO4" s="173"/>
      <c r="EP4" s="173"/>
      <c r="EQ4" s="175" t="s">
        <v>92</v>
      </c>
      <c r="ER4" s="183" t="s">
        <v>102</v>
      </c>
      <c r="ES4" s="175" t="s">
        <v>92</v>
      </c>
      <c r="ET4" s="178" t="s">
        <v>103</v>
      </c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9"/>
      <c r="FH4" s="173"/>
      <c r="FI4" s="173"/>
      <c r="FJ4" s="186"/>
      <c r="FK4" s="175" t="s">
        <v>92</v>
      </c>
      <c r="FL4" s="178" t="s">
        <v>104</v>
      </c>
      <c r="FM4" s="173"/>
      <c r="FN4" s="173"/>
      <c r="FO4" s="173"/>
      <c r="FP4" s="173"/>
      <c r="FQ4" s="173"/>
      <c r="FR4" s="173"/>
      <c r="FS4" s="173"/>
      <c r="FT4" s="179"/>
      <c r="FU4" s="173"/>
      <c r="FV4" s="173"/>
      <c r="FW4" s="175" t="s">
        <v>92</v>
      </c>
      <c r="FX4" s="178" t="s">
        <v>105</v>
      </c>
      <c r="FY4" s="173"/>
      <c r="FZ4" s="173"/>
      <c r="GA4" s="173"/>
      <c r="GB4" s="173"/>
      <c r="GC4" s="173"/>
      <c r="GD4" s="174"/>
      <c r="GE4" s="175" t="s">
        <v>92</v>
      </c>
    </row>
    <row r="5" spans="1:187" ht="106.5" customHeight="1">
      <c r="A5" s="187"/>
      <c r="B5" s="167" t="s">
        <v>106</v>
      </c>
      <c r="C5" s="188"/>
      <c r="D5" s="189" t="s">
        <v>107</v>
      </c>
      <c r="E5" s="190" t="s">
        <v>108</v>
      </c>
      <c r="F5" s="191" t="s">
        <v>109</v>
      </c>
      <c r="G5" s="190" t="s">
        <v>110</v>
      </c>
      <c r="H5" s="190" t="s">
        <v>111</v>
      </c>
      <c r="I5" s="190" t="s">
        <v>112</v>
      </c>
      <c r="J5" s="190" t="s">
        <v>113</v>
      </c>
      <c r="K5" s="190" t="s">
        <v>114</v>
      </c>
      <c r="L5" s="190" t="s">
        <v>115</v>
      </c>
      <c r="M5" s="192"/>
      <c r="N5" s="190" t="s">
        <v>116</v>
      </c>
      <c r="O5" s="193" t="s">
        <v>117</v>
      </c>
      <c r="P5" s="191" t="s">
        <v>118</v>
      </c>
      <c r="Q5" s="190" t="s">
        <v>119</v>
      </c>
      <c r="R5" s="190" t="s">
        <v>120</v>
      </c>
      <c r="S5" s="190" t="s">
        <v>121</v>
      </c>
      <c r="T5" s="191" t="s">
        <v>122</v>
      </c>
      <c r="U5" s="190" t="s">
        <v>123</v>
      </c>
      <c r="V5" s="190" t="s">
        <v>124</v>
      </c>
      <c r="W5" s="190" t="s">
        <v>125</v>
      </c>
      <c r="X5" s="191" t="s">
        <v>126</v>
      </c>
      <c r="Y5" s="190" t="s">
        <v>127</v>
      </c>
      <c r="Z5" s="190" t="s">
        <v>128</v>
      </c>
      <c r="AA5" s="191" t="s">
        <v>129</v>
      </c>
      <c r="AB5" s="190" t="s">
        <v>130</v>
      </c>
      <c r="AC5" s="190" t="s">
        <v>131</v>
      </c>
      <c r="AD5" s="190" t="s">
        <v>132</v>
      </c>
      <c r="AE5" s="191" t="s">
        <v>133</v>
      </c>
      <c r="AF5" s="190" t="s">
        <v>134</v>
      </c>
      <c r="AG5" s="190" t="s">
        <v>135</v>
      </c>
      <c r="AH5" s="193" t="s">
        <v>136</v>
      </c>
      <c r="AI5" s="193" t="s">
        <v>136</v>
      </c>
      <c r="AJ5" s="191" t="s">
        <v>137</v>
      </c>
      <c r="AK5" s="193" t="s">
        <v>138</v>
      </c>
      <c r="AL5" s="193" t="s">
        <v>138</v>
      </c>
      <c r="AM5" s="191" t="s">
        <v>139</v>
      </c>
      <c r="AN5" s="194" t="s">
        <v>140</v>
      </c>
      <c r="AO5" s="191" t="s">
        <v>141</v>
      </c>
      <c r="AP5" s="195"/>
      <c r="AQ5" s="190" t="s">
        <v>142</v>
      </c>
      <c r="AR5" s="190" t="s">
        <v>143</v>
      </c>
      <c r="AS5" s="190" t="s">
        <v>144</v>
      </c>
      <c r="AT5" s="191" t="s">
        <v>145</v>
      </c>
      <c r="AU5" s="190" t="s">
        <v>146</v>
      </c>
      <c r="AV5" s="190" t="s">
        <v>147</v>
      </c>
      <c r="AW5" s="190" t="s">
        <v>148</v>
      </c>
      <c r="AX5" s="190" t="s">
        <v>149</v>
      </c>
      <c r="AY5" s="190" t="s">
        <v>150</v>
      </c>
      <c r="AZ5" s="190" t="s">
        <v>151</v>
      </c>
      <c r="BA5" s="190" t="s">
        <v>152</v>
      </c>
      <c r="BB5" s="190" t="s">
        <v>153</v>
      </c>
      <c r="BC5" s="190" t="s">
        <v>154</v>
      </c>
      <c r="BD5" s="191" t="s">
        <v>155</v>
      </c>
      <c r="BE5" s="190" t="s">
        <v>156</v>
      </c>
      <c r="BF5" s="195"/>
      <c r="BG5" s="190" t="s">
        <v>112</v>
      </c>
      <c r="BH5" s="190" t="s">
        <v>157</v>
      </c>
      <c r="BI5" s="190" t="s">
        <v>113</v>
      </c>
      <c r="BJ5" s="190" t="s">
        <v>158</v>
      </c>
      <c r="BK5" s="190" t="s">
        <v>159</v>
      </c>
      <c r="BL5" s="190" t="s">
        <v>160</v>
      </c>
      <c r="BM5" s="190" t="s">
        <v>161</v>
      </c>
      <c r="BN5" s="190" t="s">
        <v>162</v>
      </c>
      <c r="BO5" s="190" t="s">
        <v>163</v>
      </c>
      <c r="BP5" s="191" t="s">
        <v>164</v>
      </c>
      <c r="BQ5" s="180"/>
      <c r="BR5" s="190" t="s">
        <v>165</v>
      </c>
      <c r="BS5" s="190" t="s">
        <v>166</v>
      </c>
      <c r="BT5" s="190" t="s">
        <v>167</v>
      </c>
      <c r="BU5" s="190" t="s">
        <v>168</v>
      </c>
      <c r="BV5" s="190" t="s">
        <v>169</v>
      </c>
      <c r="BW5" s="190" t="s">
        <v>170</v>
      </c>
      <c r="BX5" s="191" t="s">
        <v>171</v>
      </c>
      <c r="BY5" s="190" t="s">
        <v>172</v>
      </c>
      <c r="BZ5" s="189" t="s">
        <v>173</v>
      </c>
      <c r="CA5" s="190" t="s">
        <v>174</v>
      </c>
      <c r="CB5" s="190" t="s">
        <v>175</v>
      </c>
      <c r="CC5" s="190" t="s">
        <v>176</v>
      </c>
      <c r="CD5" s="190" t="s">
        <v>177</v>
      </c>
      <c r="CE5" s="191" t="s">
        <v>178</v>
      </c>
      <c r="CF5" s="190" t="s">
        <v>179</v>
      </c>
      <c r="CG5" s="190" t="s">
        <v>180</v>
      </c>
      <c r="CH5" s="190" t="s">
        <v>181</v>
      </c>
      <c r="CI5" s="190" t="s">
        <v>182</v>
      </c>
      <c r="CJ5" s="190" t="s">
        <v>183</v>
      </c>
      <c r="CK5" s="194" t="s">
        <v>184</v>
      </c>
      <c r="CL5" s="191" t="s">
        <v>185</v>
      </c>
      <c r="CM5" s="190" t="s">
        <v>186</v>
      </c>
      <c r="CN5" s="195"/>
      <c r="CO5" s="190" t="s">
        <v>187</v>
      </c>
      <c r="CP5" s="190" t="s">
        <v>188</v>
      </c>
      <c r="CQ5" s="190" t="s">
        <v>189</v>
      </c>
      <c r="CR5" s="191" t="s">
        <v>190</v>
      </c>
      <c r="CS5" s="190" t="s">
        <v>191</v>
      </c>
      <c r="CT5" s="190" t="s">
        <v>192</v>
      </c>
      <c r="CU5" s="190" t="s">
        <v>193</v>
      </c>
      <c r="CV5" s="190" t="s">
        <v>194</v>
      </c>
      <c r="CW5" s="191" t="s">
        <v>195</v>
      </c>
      <c r="CX5" s="190" t="s">
        <v>196</v>
      </c>
      <c r="CY5" s="195"/>
      <c r="CZ5" s="190" t="s">
        <v>197</v>
      </c>
      <c r="DA5" s="193" t="s">
        <v>198</v>
      </c>
      <c r="DB5" s="190" t="s">
        <v>199</v>
      </c>
      <c r="DC5" s="191" t="s">
        <v>200</v>
      </c>
      <c r="DD5" s="190" t="s">
        <v>201</v>
      </c>
      <c r="DE5" s="190" t="s">
        <v>202</v>
      </c>
      <c r="DF5" s="190" t="s">
        <v>203</v>
      </c>
      <c r="DG5" s="190" t="s">
        <v>204</v>
      </c>
      <c r="DH5" s="190" t="s">
        <v>205</v>
      </c>
      <c r="DI5" s="190" t="s">
        <v>206</v>
      </c>
      <c r="DJ5" s="190" t="s">
        <v>207</v>
      </c>
      <c r="DK5" s="190" t="s">
        <v>208</v>
      </c>
      <c r="DL5" s="190" t="s">
        <v>209</v>
      </c>
      <c r="DM5" s="191" t="s">
        <v>210</v>
      </c>
      <c r="DN5" s="195"/>
      <c r="DO5" s="190" t="s">
        <v>211</v>
      </c>
      <c r="DP5" s="190" t="s">
        <v>212</v>
      </c>
      <c r="DQ5" s="193" t="s">
        <v>213</v>
      </c>
      <c r="DR5" s="191" t="s">
        <v>214</v>
      </c>
      <c r="DS5" s="194" t="s">
        <v>215</v>
      </c>
      <c r="DT5" s="196" t="s">
        <v>216</v>
      </c>
      <c r="DU5" s="197"/>
      <c r="DV5" s="190" t="s">
        <v>217</v>
      </c>
      <c r="DW5" s="195"/>
      <c r="DX5" s="190" t="s">
        <v>218</v>
      </c>
      <c r="DY5" s="190" t="s">
        <v>219</v>
      </c>
      <c r="DZ5" s="190" t="s">
        <v>220</v>
      </c>
      <c r="EA5" s="196" t="s">
        <v>221</v>
      </c>
      <c r="EB5" s="190" t="s">
        <v>222</v>
      </c>
      <c r="EC5" s="190" t="s">
        <v>223</v>
      </c>
      <c r="ED5" s="191" t="s">
        <v>224</v>
      </c>
      <c r="EE5" s="190" t="s">
        <v>225</v>
      </c>
      <c r="EF5" s="190" t="s">
        <v>226</v>
      </c>
      <c r="EG5" s="190" t="s">
        <v>227</v>
      </c>
      <c r="EH5" s="190" t="s">
        <v>228</v>
      </c>
      <c r="EI5" s="190" t="s">
        <v>229</v>
      </c>
      <c r="EJ5" s="190" t="s">
        <v>230</v>
      </c>
      <c r="EK5" s="190" t="s">
        <v>231</v>
      </c>
      <c r="EL5" s="190" t="s">
        <v>232</v>
      </c>
      <c r="EM5" s="190" t="s">
        <v>232</v>
      </c>
      <c r="EN5" s="190" t="s">
        <v>232</v>
      </c>
      <c r="EO5" s="190" t="s">
        <v>232</v>
      </c>
      <c r="EP5" s="191" t="s">
        <v>233</v>
      </c>
      <c r="EQ5" s="195"/>
      <c r="ER5" s="190" t="s">
        <v>234</v>
      </c>
      <c r="ES5" s="195"/>
      <c r="ET5" s="190" t="s">
        <v>235</v>
      </c>
      <c r="EU5" s="190" t="s">
        <v>236</v>
      </c>
      <c r="EV5" s="190" t="s">
        <v>237</v>
      </c>
      <c r="EW5" s="190" t="s">
        <v>238</v>
      </c>
      <c r="EX5" s="190" t="s">
        <v>239</v>
      </c>
      <c r="EY5" s="190" t="s">
        <v>240</v>
      </c>
      <c r="EZ5" s="190" t="s">
        <v>241</v>
      </c>
      <c r="FA5" s="190" t="s">
        <v>242</v>
      </c>
      <c r="FB5" s="190" t="s">
        <v>243</v>
      </c>
      <c r="FC5" s="190" t="s">
        <v>244</v>
      </c>
      <c r="FD5" s="190" t="s">
        <v>245</v>
      </c>
      <c r="FE5" s="194" t="s">
        <v>246</v>
      </c>
      <c r="FF5" s="190" t="s">
        <v>247</v>
      </c>
      <c r="FG5" s="190" t="s">
        <v>248</v>
      </c>
      <c r="FH5" s="190" t="s">
        <v>249</v>
      </c>
      <c r="FI5" s="190" t="s">
        <v>250</v>
      </c>
      <c r="FJ5" s="198" t="s">
        <v>251</v>
      </c>
      <c r="FK5" s="195"/>
      <c r="FL5" s="190" t="s">
        <v>252</v>
      </c>
      <c r="FM5" s="190" t="s">
        <v>253</v>
      </c>
      <c r="FN5" s="190" t="s">
        <v>254</v>
      </c>
      <c r="FO5" s="190" t="s">
        <v>255</v>
      </c>
      <c r="FP5" s="190" t="s">
        <v>256</v>
      </c>
      <c r="FQ5" s="190" t="s">
        <v>257</v>
      </c>
      <c r="FR5" s="190" t="s">
        <v>258</v>
      </c>
      <c r="FS5" s="191" t="s">
        <v>259</v>
      </c>
      <c r="FT5" s="193" t="s">
        <v>260</v>
      </c>
      <c r="FU5" s="190" t="s">
        <v>260</v>
      </c>
      <c r="FV5" s="191" t="s">
        <v>261</v>
      </c>
      <c r="FW5" s="195"/>
      <c r="FX5" s="190" t="s">
        <v>262</v>
      </c>
      <c r="FY5" s="190" t="s">
        <v>263</v>
      </c>
      <c r="FZ5" s="190" t="s">
        <v>264</v>
      </c>
      <c r="GA5" s="190" t="s">
        <v>265</v>
      </c>
      <c r="GB5" s="194" t="s">
        <v>266</v>
      </c>
      <c r="GC5" s="190" t="s">
        <v>267</v>
      </c>
      <c r="GD5" s="190" t="s">
        <v>268</v>
      </c>
      <c r="GE5" s="195"/>
    </row>
    <row r="6" spans="1:187" ht="39.950000000000003" customHeight="1">
      <c r="A6" s="199" t="s">
        <v>269</v>
      </c>
      <c r="B6" s="200" t="s">
        <v>270</v>
      </c>
      <c r="C6" s="201">
        <f>M6+AP6+BF6+BQ6+CN6+CY6+DN6+DU6+DW6+EQ6+ES6+FK6+FW6+GE6</f>
        <v>6541</v>
      </c>
      <c r="D6" s="201">
        <v>1</v>
      </c>
      <c r="E6" s="201">
        <v>61</v>
      </c>
      <c r="F6" s="202">
        <f>SUM(D6:E6)</f>
        <v>62</v>
      </c>
      <c r="G6" s="201">
        <v>3</v>
      </c>
      <c r="H6" s="201">
        <v>59</v>
      </c>
      <c r="I6" s="201">
        <v>60</v>
      </c>
      <c r="J6" s="201">
        <v>44</v>
      </c>
      <c r="K6" s="201">
        <v>62</v>
      </c>
      <c r="L6" s="201">
        <v>49</v>
      </c>
      <c r="M6" s="203">
        <f>F6+G6+H6+I6+J6+K6+L6</f>
        <v>339</v>
      </c>
      <c r="N6" s="201">
        <v>89</v>
      </c>
      <c r="O6" s="201">
        <v>13</v>
      </c>
      <c r="P6" s="202">
        <f>SUM(N6:O6)</f>
        <v>102</v>
      </c>
      <c r="Q6" s="201">
        <v>148</v>
      </c>
      <c r="R6" s="201">
        <v>78</v>
      </c>
      <c r="S6" s="201">
        <v>4</v>
      </c>
      <c r="T6" s="202">
        <f>SUM(R6:S6)</f>
        <v>82</v>
      </c>
      <c r="U6" s="201">
        <v>31</v>
      </c>
      <c r="V6" s="201">
        <v>34</v>
      </c>
      <c r="W6" s="201">
        <v>48</v>
      </c>
      <c r="X6" s="202">
        <f>SUM(V6:W6)</f>
        <v>82</v>
      </c>
      <c r="Y6" s="201">
        <v>30</v>
      </c>
      <c r="Z6" s="201">
        <v>9</v>
      </c>
      <c r="AA6" s="202">
        <f>SUM(Y6:Z6)</f>
        <v>39</v>
      </c>
      <c r="AB6" s="201">
        <v>9</v>
      </c>
      <c r="AC6" s="201">
        <v>18</v>
      </c>
      <c r="AD6" s="201">
        <v>11</v>
      </c>
      <c r="AE6" s="202">
        <f>SUM(AB6:AD6)</f>
        <v>38</v>
      </c>
      <c r="AF6" s="201">
        <v>118</v>
      </c>
      <c r="AG6" s="201">
        <v>23</v>
      </c>
      <c r="AH6" s="201">
        <v>8</v>
      </c>
      <c r="AI6" s="201">
        <v>8</v>
      </c>
      <c r="AJ6" s="202">
        <f>SUM(AH6:AI6)</f>
        <v>16</v>
      </c>
      <c r="AK6" s="201">
        <v>15</v>
      </c>
      <c r="AL6" s="201">
        <v>17</v>
      </c>
      <c r="AM6" s="202">
        <f>SUM(AK6:AL6)</f>
        <v>32</v>
      </c>
      <c r="AN6" s="201">
        <v>2</v>
      </c>
      <c r="AO6" s="202">
        <f>AJ6+AM6+AN6</f>
        <v>50</v>
      </c>
      <c r="AP6" s="203">
        <f>P6+Q6+T6+U6+X6+AA6+AE6+AF6+AG6+AO6</f>
        <v>713</v>
      </c>
      <c r="AQ6" s="201">
        <v>51</v>
      </c>
      <c r="AR6" s="201">
        <v>3</v>
      </c>
      <c r="AS6" s="201">
        <v>213</v>
      </c>
      <c r="AT6" s="203">
        <f>SUM(AR6:AS6)</f>
        <v>216</v>
      </c>
      <c r="AU6" s="201">
        <v>167</v>
      </c>
      <c r="AV6" s="201">
        <v>104</v>
      </c>
      <c r="AW6" s="201">
        <v>1</v>
      </c>
      <c r="AX6" s="201">
        <v>77</v>
      </c>
      <c r="AY6" s="201">
        <v>63</v>
      </c>
      <c r="AZ6" s="201">
        <v>1</v>
      </c>
      <c r="BA6" s="201">
        <v>55</v>
      </c>
      <c r="BB6" s="201">
        <v>169</v>
      </c>
      <c r="BC6" s="201">
        <v>8</v>
      </c>
      <c r="BD6" s="202">
        <f>SUM(AU6:BC6)</f>
        <v>645</v>
      </c>
      <c r="BE6" s="201">
        <v>99</v>
      </c>
      <c r="BF6" s="203">
        <f>AQ6+AT6+BD6+BE6</f>
        <v>1011</v>
      </c>
      <c r="BG6" s="201">
        <v>68</v>
      </c>
      <c r="BH6" s="201">
        <v>11</v>
      </c>
      <c r="BI6" s="201">
        <v>67</v>
      </c>
      <c r="BJ6" s="201">
        <v>48</v>
      </c>
      <c r="BK6" s="201">
        <v>42</v>
      </c>
      <c r="BL6" s="201">
        <v>79</v>
      </c>
      <c r="BM6" s="201">
        <v>3</v>
      </c>
      <c r="BN6" s="201">
        <v>51</v>
      </c>
      <c r="BO6" s="201">
        <v>42</v>
      </c>
      <c r="BP6" s="202">
        <f>SUM(BN6:BO6)</f>
        <v>93</v>
      </c>
      <c r="BQ6" s="203">
        <f>BG6+BH6+BI6+BJ6+BK6+BL6+BM6+BP6</f>
        <v>411</v>
      </c>
      <c r="BR6" s="201">
        <v>15</v>
      </c>
      <c r="BS6" s="201">
        <v>23</v>
      </c>
      <c r="BT6" s="201">
        <v>5</v>
      </c>
      <c r="BU6" s="201">
        <v>22</v>
      </c>
      <c r="BV6" s="201">
        <v>13</v>
      </c>
      <c r="BW6" s="201">
        <v>53</v>
      </c>
      <c r="BX6" s="202">
        <f>SUM(BU6:BW6)</f>
        <v>88</v>
      </c>
      <c r="BY6" s="201">
        <v>48</v>
      </c>
      <c r="BZ6" s="201">
        <v>31</v>
      </c>
      <c r="CA6" s="201">
        <v>1</v>
      </c>
      <c r="CB6" s="201">
        <v>22</v>
      </c>
      <c r="CC6" s="201">
        <v>1</v>
      </c>
      <c r="CD6" s="201">
        <v>17</v>
      </c>
      <c r="CE6" s="202">
        <f>SUM(BZ6:CD6)</f>
        <v>72</v>
      </c>
      <c r="CF6" s="201">
        <v>52</v>
      </c>
      <c r="CG6" s="201">
        <v>4</v>
      </c>
      <c r="CH6" s="201">
        <v>15</v>
      </c>
      <c r="CI6" s="201">
        <v>12</v>
      </c>
      <c r="CJ6" s="201">
        <v>1</v>
      </c>
      <c r="CK6" s="201">
        <v>5</v>
      </c>
      <c r="CL6" s="202">
        <f>SUM(CG6:CK6)</f>
        <v>37</v>
      </c>
      <c r="CM6" s="201">
        <v>11</v>
      </c>
      <c r="CN6" s="203">
        <f>BR6+BS6+BT6+BX6+BY6+CE6+CF6+CL6+CM6</f>
        <v>351</v>
      </c>
      <c r="CO6" s="201">
        <v>41</v>
      </c>
      <c r="CP6" s="201">
        <v>20</v>
      </c>
      <c r="CQ6" s="201">
        <v>10</v>
      </c>
      <c r="CR6" s="202">
        <f>SUM(CP6:CQ6)</f>
        <v>30</v>
      </c>
      <c r="CS6" s="201">
        <v>34</v>
      </c>
      <c r="CT6" s="201">
        <v>50</v>
      </c>
      <c r="CU6" s="201">
        <v>12</v>
      </c>
      <c r="CV6" s="201">
        <v>17</v>
      </c>
      <c r="CW6" s="202">
        <f>SUM(CU6:CV6)</f>
        <v>29</v>
      </c>
      <c r="CX6" s="201">
        <v>20</v>
      </c>
      <c r="CY6" s="203">
        <f>CO6+CR6+CS6+CT6+CW6+CX6</f>
        <v>204</v>
      </c>
      <c r="CZ6" s="201">
        <v>3</v>
      </c>
      <c r="DA6" s="201">
        <v>54</v>
      </c>
      <c r="DB6" s="201">
        <v>340</v>
      </c>
      <c r="DC6" s="202">
        <f>SUM(CZ6:DB6)</f>
        <v>397</v>
      </c>
      <c r="DD6" s="201">
        <v>3</v>
      </c>
      <c r="DE6" s="201">
        <v>1</v>
      </c>
      <c r="DF6" s="201">
        <v>265</v>
      </c>
      <c r="DG6" s="201">
        <v>4</v>
      </c>
      <c r="DH6" s="201">
        <v>53</v>
      </c>
      <c r="DI6" s="201">
        <v>117</v>
      </c>
      <c r="DJ6" s="201">
        <v>1</v>
      </c>
      <c r="DK6" s="201">
        <v>141</v>
      </c>
      <c r="DL6" s="201">
        <v>1</v>
      </c>
      <c r="DM6" s="202">
        <f>SUM(DE6:DL6)</f>
        <v>583</v>
      </c>
      <c r="DN6" s="203">
        <f>DC6+DD6+DM6</f>
        <v>983</v>
      </c>
      <c r="DO6" s="201">
        <v>60</v>
      </c>
      <c r="DP6" s="201">
        <v>66</v>
      </c>
      <c r="DQ6" s="201">
        <v>6</v>
      </c>
      <c r="DR6" s="202">
        <f>SUM(DP6:DQ6)</f>
        <v>72</v>
      </c>
      <c r="DS6" s="201">
        <v>58</v>
      </c>
      <c r="DT6" s="201">
        <v>84</v>
      </c>
      <c r="DU6" s="203">
        <f>DO6+DR6+DS6+DT6</f>
        <v>274</v>
      </c>
      <c r="DV6" s="201">
        <v>29</v>
      </c>
      <c r="DW6" s="203">
        <f>SUM(DV6)</f>
        <v>29</v>
      </c>
      <c r="DX6" s="201">
        <v>30</v>
      </c>
      <c r="DY6" s="201">
        <v>142</v>
      </c>
      <c r="DZ6" s="201">
        <v>5</v>
      </c>
      <c r="EA6" s="201">
        <v>4</v>
      </c>
      <c r="EB6" s="201">
        <v>13</v>
      </c>
      <c r="EC6" s="201">
        <v>7</v>
      </c>
      <c r="ED6" s="202">
        <f>SUM(DZ6:EC6)</f>
        <v>29</v>
      </c>
      <c r="EE6" s="201">
        <v>24</v>
      </c>
      <c r="EF6" s="201">
        <v>138</v>
      </c>
      <c r="EG6" s="201">
        <v>5</v>
      </c>
      <c r="EH6" s="201">
        <v>5</v>
      </c>
      <c r="EI6" s="201">
        <v>1</v>
      </c>
      <c r="EJ6" s="201">
        <v>2</v>
      </c>
      <c r="EK6" s="201">
        <v>193</v>
      </c>
      <c r="EL6" s="201">
        <v>13</v>
      </c>
      <c r="EM6" s="201">
        <v>24</v>
      </c>
      <c r="EN6" s="201">
        <v>7</v>
      </c>
      <c r="EO6" s="201">
        <v>11</v>
      </c>
      <c r="EP6" s="202">
        <f>SUM(EG6:EO6)</f>
        <v>261</v>
      </c>
      <c r="EQ6" s="203">
        <f>DX6+DY6+ED6+EE6+EF6+EP6</f>
        <v>624</v>
      </c>
      <c r="ER6" s="201">
        <v>119</v>
      </c>
      <c r="ES6" s="203">
        <f>SUM(ER6)</f>
        <v>119</v>
      </c>
      <c r="ET6" s="201">
        <v>13</v>
      </c>
      <c r="EU6" s="201">
        <v>5</v>
      </c>
      <c r="EV6" s="201">
        <v>59</v>
      </c>
      <c r="EW6" s="201">
        <v>31</v>
      </c>
      <c r="EX6" s="201">
        <v>5</v>
      </c>
      <c r="EY6" s="201">
        <v>50</v>
      </c>
      <c r="EZ6" s="201">
        <v>1</v>
      </c>
      <c r="FA6" s="201">
        <v>53</v>
      </c>
      <c r="FB6" s="201">
        <v>1</v>
      </c>
      <c r="FC6" s="201">
        <v>1</v>
      </c>
      <c r="FD6" s="201">
        <v>2</v>
      </c>
      <c r="FE6" s="201">
        <v>26</v>
      </c>
      <c r="FF6" s="201">
        <v>2</v>
      </c>
      <c r="FG6" s="201">
        <v>68</v>
      </c>
      <c r="FH6" s="201">
        <v>4</v>
      </c>
      <c r="FI6" s="201">
        <v>38</v>
      </c>
      <c r="FJ6" s="202">
        <f>SUM(EV6:FI6)</f>
        <v>341</v>
      </c>
      <c r="FK6" s="203">
        <f>ET6+EU6+FJ6</f>
        <v>359</v>
      </c>
      <c r="FL6" s="201">
        <v>112</v>
      </c>
      <c r="FM6" s="201">
        <v>94</v>
      </c>
      <c r="FN6" s="201">
        <v>461</v>
      </c>
      <c r="FO6" s="201">
        <v>1</v>
      </c>
      <c r="FP6" s="201">
        <v>69</v>
      </c>
      <c r="FQ6" s="201">
        <v>79</v>
      </c>
      <c r="FR6" s="201">
        <v>58</v>
      </c>
      <c r="FS6" s="202">
        <f>SUM(FO6:FR6)</f>
        <v>207</v>
      </c>
      <c r="FT6" s="201">
        <v>27</v>
      </c>
      <c r="FU6" s="201">
        <v>11</v>
      </c>
      <c r="FV6" s="202">
        <f>SUM(FT6:FU6)</f>
        <v>38</v>
      </c>
      <c r="FW6" s="203">
        <f>FL6+FM6+FN6+FS6+FV6</f>
        <v>912</v>
      </c>
      <c r="FX6" s="201">
        <v>71</v>
      </c>
      <c r="FY6" s="201">
        <v>55</v>
      </c>
      <c r="FZ6" s="201">
        <v>29</v>
      </c>
      <c r="GA6" s="201">
        <v>31</v>
      </c>
      <c r="GB6" s="201">
        <f>SUM(FZ6:GA6)</f>
        <v>60</v>
      </c>
      <c r="GC6" s="201">
        <v>1</v>
      </c>
      <c r="GD6" s="201">
        <v>25</v>
      </c>
      <c r="GE6" s="203">
        <f>FX6+FY6+GB6+GC6+GD6</f>
        <v>212</v>
      </c>
    </row>
    <row r="7" spans="1:187" ht="39.950000000000003" customHeight="1">
      <c r="A7" s="199" t="s">
        <v>271</v>
      </c>
      <c r="B7" s="200" t="s">
        <v>272</v>
      </c>
      <c r="C7" s="201">
        <f>M7+AP7+BF7+BQ7+CN7+CY7+DN7+DU7+DW7+EQ7+ES7+FK7+FW7+GE7</f>
        <v>2852</v>
      </c>
      <c r="D7" s="201">
        <v>1</v>
      </c>
      <c r="E7" s="201">
        <v>35</v>
      </c>
      <c r="F7" s="202">
        <f>SUM(D7:E7)</f>
        <v>36</v>
      </c>
      <c r="G7" s="201">
        <v>3</v>
      </c>
      <c r="H7" s="201">
        <v>26</v>
      </c>
      <c r="I7" s="201">
        <v>45</v>
      </c>
      <c r="J7" s="201">
        <v>43</v>
      </c>
      <c r="K7" s="201">
        <v>19</v>
      </c>
      <c r="L7" s="201">
        <v>4</v>
      </c>
      <c r="M7" s="203">
        <f>F7+G7+H7+I7+J7+K7+L7</f>
        <v>176</v>
      </c>
      <c r="N7" s="201">
        <v>39</v>
      </c>
      <c r="O7" s="201">
        <v>12</v>
      </c>
      <c r="P7" s="202">
        <f>SUM(N7:O7)</f>
        <v>51</v>
      </c>
      <c r="Q7" s="201">
        <v>64</v>
      </c>
      <c r="R7" s="201">
        <v>33</v>
      </c>
      <c r="S7" s="201">
        <v>1</v>
      </c>
      <c r="T7" s="202">
        <f>SUM(R7:S7)</f>
        <v>34</v>
      </c>
      <c r="U7" s="201">
        <v>22</v>
      </c>
      <c r="V7" s="201">
        <v>32</v>
      </c>
      <c r="W7" s="201">
        <v>25</v>
      </c>
      <c r="X7" s="202">
        <f>SUM(V7:W7)</f>
        <v>57</v>
      </c>
      <c r="Y7" s="201">
        <v>6</v>
      </c>
      <c r="Z7" s="201">
        <v>4</v>
      </c>
      <c r="AA7" s="202">
        <f>SUM(Y7:Z7)</f>
        <v>10</v>
      </c>
      <c r="AB7" s="201">
        <v>6</v>
      </c>
      <c r="AC7" s="201">
        <v>13</v>
      </c>
      <c r="AD7" s="201">
        <v>10</v>
      </c>
      <c r="AE7" s="202">
        <f>SUM(AB7:AD7)</f>
        <v>29</v>
      </c>
      <c r="AF7" s="201">
        <v>39</v>
      </c>
      <c r="AG7" s="201">
        <v>15</v>
      </c>
      <c r="AH7" s="201">
        <v>5</v>
      </c>
      <c r="AI7" s="201">
        <v>3</v>
      </c>
      <c r="AJ7" s="202">
        <f>SUM(AH7:AI7)</f>
        <v>8</v>
      </c>
      <c r="AK7" s="201">
        <v>11</v>
      </c>
      <c r="AL7" s="201">
        <v>8</v>
      </c>
      <c r="AM7" s="202">
        <f>SUM(AK7:AL7)</f>
        <v>19</v>
      </c>
      <c r="AN7" s="201">
        <v>1</v>
      </c>
      <c r="AO7" s="202">
        <f>AJ7+AM7+AN7</f>
        <v>28</v>
      </c>
      <c r="AP7" s="203">
        <f>P7+Q7+T7+U7+X7+AA7+AE7+AF7+AG7+AO7</f>
        <v>349</v>
      </c>
      <c r="AQ7" s="201">
        <v>40</v>
      </c>
      <c r="AR7" s="201">
        <v>3</v>
      </c>
      <c r="AS7" s="201">
        <v>85</v>
      </c>
      <c r="AT7" s="203">
        <f>SUM(AR7:AS7)</f>
        <v>88</v>
      </c>
      <c r="AU7" s="201">
        <v>83</v>
      </c>
      <c r="AV7" s="201">
        <v>54</v>
      </c>
      <c r="AW7" s="201">
        <v>1</v>
      </c>
      <c r="AX7" s="201">
        <v>55</v>
      </c>
      <c r="AY7" s="201">
        <v>50</v>
      </c>
      <c r="AZ7" s="201">
        <v>1</v>
      </c>
      <c r="BA7" s="201">
        <v>39</v>
      </c>
      <c r="BB7" s="201">
        <v>85</v>
      </c>
      <c r="BC7" s="201">
        <v>8</v>
      </c>
      <c r="BD7" s="202">
        <f>SUM(AU7:BC7)</f>
        <v>376</v>
      </c>
      <c r="BE7" s="201">
        <v>35</v>
      </c>
      <c r="BF7" s="203">
        <f>AQ7+AT7+BD7+BE7</f>
        <v>539</v>
      </c>
      <c r="BG7" s="201">
        <v>23</v>
      </c>
      <c r="BH7" s="201">
        <v>7</v>
      </c>
      <c r="BI7" s="201">
        <v>25</v>
      </c>
      <c r="BJ7" s="201">
        <v>17</v>
      </c>
      <c r="BK7" s="201">
        <v>21</v>
      </c>
      <c r="BL7" s="201">
        <v>49</v>
      </c>
      <c r="BM7" s="201">
        <v>0</v>
      </c>
      <c r="BN7" s="201">
        <v>28</v>
      </c>
      <c r="BO7" s="201">
        <v>15</v>
      </c>
      <c r="BP7" s="202">
        <f>SUM(BN7:BO7)</f>
        <v>43</v>
      </c>
      <c r="BQ7" s="203">
        <f>BG7+BH7+BI7+BJ7+BK7+BL7+BM7+BP7</f>
        <v>185</v>
      </c>
      <c r="BR7" s="201">
        <v>13</v>
      </c>
      <c r="BS7" s="201">
        <v>7</v>
      </c>
      <c r="BT7" s="201">
        <v>4</v>
      </c>
      <c r="BU7" s="201">
        <v>17</v>
      </c>
      <c r="BV7" s="201">
        <v>10</v>
      </c>
      <c r="BW7" s="201">
        <v>41</v>
      </c>
      <c r="BX7" s="202">
        <f>SUM(BU7:BW7)</f>
        <v>68</v>
      </c>
      <c r="BY7" s="201">
        <v>33</v>
      </c>
      <c r="BZ7" s="201">
        <v>12</v>
      </c>
      <c r="CA7" s="201">
        <v>0</v>
      </c>
      <c r="CB7" s="201">
        <v>6</v>
      </c>
      <c r="CC7" s="201">
        <v>0</v>
      </c>
      <c r="CD7" s="201">
        <v>5</v>
      </c>
      <c r="CE7" s="202">
        <f>SUM(BZ7:CD7)</f>
        <v>23</v>
      </c>
      <c r="CF7" s="201">
        <v>39</v>
      </c>
      <c r="CG7" s="201">
        <v>2</v>
      </c>
      <c r="CH7" s="201">
        <v>8</v>
      </c>
      <c r="CI7" s="201">
        <v>7</v>
      </c>
      <c r="CJ7" s="201">
        <v>1</v>
      </c>
      <c r="CK7" s="201">
        <v>2</v>
      </c>
      <c r="CL7" s="202">
        <f>SUM(CG7:CK7)</f>
        <v>20</v>
      </c>
      <c r="CM7" s="201">
        <v>9</v>
      </c>
      <c r="CN7" s="203">
        <f>BR7+BS7+BT7+BX7+BY7+CE7+CF7+CL7+CM7</f>
        <v>216</v>
      </c>
      <c r="CO7" s="201">
        <v>8</v>
      </c>
      <c r="CP7" s="201">
        <v>14</v>
      </c>
      <c r="CQ7" s="201">
        <v>4</v>
      </c>
      <c r="CR7" s="202">
        <f>SUM(CP7:CQ7)</f>
        <v>18</v>
      </c>
      <c r="CS7" s="201">
        <v>22</v>
      </c>
      <c r="CT7" s="201">
        <v>19</v>
      </c>
      <c r="CU7" s="201">
        <v>8</v>
      </c>
      <c r="CV7" s="201">
        <v>4</v>
      </c>
      <c r="CW7" s="202">
        <f>SUM(CU7:CV7)</f>
        <v>12</v>
      </c>
      <c r="CX7" s="201">
        <v>13</v>
      </c>
      <c r="CY7" s="203">
        <f>CO7+CR7+CS7+CT7+CW7+CX7</f>
        <v>92</v>
      </c>
      <c r="CZ7" s="201">
        <v>0</v>
      </c>
      <c r="DA7" s="201">
        <v>12</v>
      </c>
      <c r="DB7" s="201">
        <v>99</v>
      </c>
      <c r="DC7" s="202">
        <f>SUM(CZ7:DB7)</f>
        <v>111</v>
      </c>
      <c r="DD7" s="201">
        <v>1</v>
      </c>
      <c r="DE7" s="201">
        <v>1</v>
      </c>
      <c r="DF7" s="201">
        <v>68</v>
      </c>
      <c r="DG7" s="201">
        <v>0</v>
      </c>
      <c r="DH7" s="201">
        <v>21</v>
      </c>
      <c r="DI7" s="201">
        <v>29</v>
      </c>
      <c r="DJ7" s="201">
        <v>1</v>
      </c>
      <c r="DK7" s="201">
        <v>21</v>
      </c>
      <c r="DL7" s="201">
        <v>1</v>
      </c>
      <c r="DM7" s="202">
        <f>SUM(DE7:DL7)</f>
        <v>142</v>
      </c>
      <c r="DN7" s="203">
        <f>DC7+DD7+DM7</f>
        <v>254</v>
      </c>
      <c r="DO7" s="201">
        <v>23</v>
      </c>
      <c r="DP7" s="201">
        <v>54</v>
      </c>
      <c r="DQ7" s="201">
        <v>6</v>
      </c>
      <c r="DR7" s="202">
        <f>SUM(DP7:DQ7)</f>
        <v>60</v>
      </c>
      <c r="DS7" s="201">
        <v>7</v>
      </c>
      <c r="DT7" s="201">
        <v>26</v>
      </c>
      <c r="DU7" s="203">
        <f>DO7+DR7+DS7+DT7</f>
        <v>116</v>
      </c>
      <c r="DV7" s="201">
        <v>12</v>
      </c>
      <c r="DW7" s="203">
        <f>SUM(DV7)</f>
        <v>12</v>
      </c>
      <c r="DX7" s="201">
        <v>15</v>
      </c>
      <c r="DY7" s="201">
        <v>82</v>
      </c>
      <c r="DZ7" s="201">
        <v>4</v>
      </c>
      <c r="EA7" s="201">
        <v>0</v>
      </c>
      <c r="EB7" s="201">
        <v>2</v>
      </c>
      <c r="EC7" s="201">
        <v>4</v>
      </c>
      <c r="ED7" s="202">
        <f>SUM(DZ7:EC7)</f>
        <v>10</v>
      </c>
      <c r="EE7" s="201">
        <v>18</v>
      </c>
      <c r="EF7" s="201">
        <v>59</v>
      </c>
      <c r="EG7" s="201">
        <v>1</v>
      </c>
      <c r="EH7" s="201">
        <v>1</v>
      </c>
      <c r="EI7" s="201">
        <v>0</v>
      </c>
      <c r="EJ7" s="201">
        <v>0</v>
      </c>
      <c r="EK7" s="201">
        <v>118</v>
      </c>
      <c r="EL7" s="201">
        <v>1</v>
      </c>
      <c r="EM7" s="201">
        <v>5</v>
      </c>
      <c r="EN7" s="201">
        <v>0</v>
      </c>
      <c r="EO7" s="201">
        <v>2</v>
      </c>
      <c r="EP7" s="202">
        <f>SUM(EG7:EO7)</f>
        <v>128</v>
      </c>
      <c r="EQ7" s="203">
        <f>DX7+DY7+ED7+EE7+EF7+EP7</f>
        <v>312</v>
      </c>
      <c r="ER7" s="201">
        <v>24</v>
      </c>
      <c r="ES7" s="203">
        <f>SUM(ER7)</f>
        <v>24</v>
      </c>
      <c r="ET7" s="201">
        <v>1</v>
      </c>
      <c r="EU7" s="201">
        <v>2</v>
      </c>
      <c r="EV7" s="201">
        <v>49</v>
      </c>
      <c r="EW7" s="201">
        <v>31</v>
      </c>
      <c r="EX7" s="201">
        <v>5</v>
      </c>
      <c r="EY7" s="201">
        <v>32</v>
      </c>
      <c r="EZ7" s="201">
        <v>1</v>
      </c>
      <c r="FA7" s="201">
        <v>25</v>
      </c>
      <c r="FB7" s="201">
        <v>1</v>
      </c>
      <c r="FC7" s="201">
        <v>1</v>
      </c>
      <c r="FD7" s="201">
        <v>2</v>
      </c>
      <c r="FE7" s="201">
        <v>4</v>
      </c>
      <c r="FF7" s="201">
        <v>2</v>
      </c>
      <c r="FG7" s="201">
        <v>21</v>
      </c>
      <c r="FH7" s="201">
        <v>4</v>
      </c>
      <c r="FI7" s="201">
        <v>23</v>
      </c>
      <c r="FJ7" s="202">
        <f>SUM(EV7:FI7)</f>
        <v>201</v>
      </c>
      <c r="FK7" s="203">
        <f>ET7+EU7+FJ7</f>
        <v>204</v>
      </c>
      <c r="FL7" s="201">
        <v>38</v>
      </c>
      <c r="FM7" s="201">
        <v>46</v>
      </c>
      <c r="FN7" s="201">
        <v>64</v>
      </c>
      <c r="FO7" s="201">
        <v>0</v>
      </c>
      <c r="FP7" s="201">
        <v>18</v>
      </c>
      <c r="FQ7" s="201">
        <v>51</v>
      </c>
      <c r="FR7" s="201">
        <v>22</v>
      </c>
      <c r="FS7" s="202">
        <f>SUM(FO7:FR7)</f>
        <v>91</v>
      </c>
      <c r="FT7" s="201">
        <v>15</v>
      </c>
      <c r="FU7" s="201">
        <v>6</v>
      </c>
      <c r="FV7" s="202">
        <f>SUM(FT7:FU7)</f>
        <v>21</v>
      </c>
      <c r="FW7" s="203">
        <f>FL7+FM7+FN7+FS7+FV7</f>
        <v>260</v>
      </c>
      <c r="FX7" s="201">
        <v>38</v>
      </c>
      <c r="FY7" s="201">
        <v>38</v>
      </c>
      <c r="FZ7" s="201">
        <v>14</v>
      </c>
      <c r="GA7" s="201">
        <v>14</v>
      </c>
      <c r="GB7" s="201">
        <f>SUM(FZ7:GA7)</f>
        <v>28</v>
      </c>
      <c r="GC7" s="201">
        <v>1</v>
      </c>
      <c r="GD7" s="201">
        <v>8</v>
      </c>
      <c r="GE7" s="203">
        <f>FX7+FY7+GB7+GC7+GD7</f>
        <v>113</v>
      </c>
    </row>
    <row r="8" spans="1:187" ht="39.950000000000003" customHeight="1">
      <c r="A8" s="204"/>
      <c r="B8" s="205" t="s">
        <v>273</v>
      </c>
      <c r="C8" s="206">
        <f t="shared" ref="C8:BN8" si="0">C7*100/C6</f>
        <v>43.601895734597157</v>
      </c>
      <c r="D8" s="206">
        <f t="shared" si="0"/>
        <v>100</v>
      </c>
      <c r="E8" s="206">
        <f t="shared" si="0"/>
        <v>57.377049180327866</v>
      </c>
      <c r="F8" s="206">
        <f t="shared" si="0"/>
        <v>58.064516129032256</v>
      </c>
      <c r="G8" s="206">
        <f t="shared" si="0"/>
        <v>100</v>
      </c>
      <c r="H8" s="206">
        <f t="shared" si="0"/>
        <v>44.067796610169495</v>
      </c>
      <c r="I8" s="206">
        <f t="shared" si="0"/>
        <v>75</v>
      </c>
      <c r="J8" s="206">
        <f t="shared" si="0"/>
        <v>97.727272727272734</v>
      </c>
      <c r="K8" s="206">
        <f t="shared" si="0"/>
        <v>30.64516129032258</v>
      </c>
      <c r="L8" s="206">
        <f t="shared" si="0"/>
        <v>8.1632653061224492</v>
      </c>
      <c r="M8" s="206">
        <f t="shared" si="0"/>
        <v>51.91740412979351</v>
      </c>
      <c r="N8" s="206">
        <f t="shared" si="0"/>
        <v>43.820224719101127</v>
      </c>
      <c r="O8" s="206">
        <f t="shared" si="0"/>
        <v>92.307692307692307</v>
      </c>
      <c r="P8" s="206">
        <f t="shared" si="0"/>
        <v>50</v>
      </c>
      <c r="Q8" s="206">
        <f t="shared" si="0"/>
        <v>43.243243243243242</v>
      </c>
      <c r="R8" s="206">
        <f t="shared" si="0"/>
        <v>42.307692307692307</v>
      </c>
      <c r="S8" s="206">
        <f t="shared" si="0"/>
        <v>25</v>
      </c>
      <c r="T8" s="206">
        <f t="shared" si="0"/>
        <v>41.463414634146339</v>
      </c>
      <c r="U8" s="206">
        <f t="shared" si="0"/>
        <v>70.967741935483872</v>
      </c>
      <c r="V8" s="206">
        <f t="shared" si="0"/>
        <v>94.117647058823536</v>
      </c>
      <c r="W8" s="206">
        <f t="shared" si="0"/>
        <v>52.083333333333336</v>
      </c>
      <c r="X8" s="206">
        <f t="shared" si="0"/>
        <v>69.512195121951223</v>
      </c>
      <c r="Y8" s="206">
        <f t="shared" si="0"/>
        <v>20</v>
      </c>
      <c r="Z8" s="206">
        <f t="shared" si="0"/>
        <v>44.444444444444443</v>
      </c>
      <c r="AA8" s="206">
        <f t="shared" si="0"/>
        <v>25.641025641025642</v>
      </c>
      <c r="AB8" s="206">
        <f t="shared" si="0"/>
        <v>66.666666666666671</v>
      </c>
      <c r="AC8" s="206">
        <f t="shared" si="0"/>
        <v>72.222222222222229</v>
      </c>
      <c r="AD8" s="206">
        <f t="shared" si="0"/>
        <v>90.909090909090907</v>
      </c>
      <c r="AE8" s="206">
        <f t="shared" si="0"/>
        <v>76.315789473684205</v>
      </c>
      <c r="AF8" s="206">
        <f t="shared" si="0"/>
        <v>33.050847457627121</v>
      </c>
      <c r="AG8" s="206">
        <f t="shared" si="0"/>
        <v>65.217391304347828</v>
      </c>
      <c r="AH8" s="206">
        <f t="shared" si="0"/>
        <v>62.5</v>
      </c>
      <c r="AI8" s="206">
        <f t="shared" si="0"/>
        <v>37.5</v>
      </c>
      <c r="AJ8" s="206">
        <f t="shared" si="0"/>
        <v>50</v>
      </c>
      <c r="AK8" s="206">
        <f t="shared" si="0"/>
        <v>73.333333333333329</v>
      </c>
      <c r="AL8" s="206">
        <f t="shared" si="0"/>
        <v>47.058823529411768</v>
      </c>
      <c r="AM8" s="206">
        <f t="shared" si="0"/>
        <v>59.375</v>
      </c>
      <c r="AN8" s="206">
        <f t="shared" si="0"/>
        <v>50</v>
      </c>
      <c r="AO8" s="206">
        <f t="shared" si="0"/>
        <v>56</v>
      </c>
      <c r="AP8" s="206">
        <f t="shared" si="0"/>
        <v>48.948106591865354</v>
      </c>
      <c r="AQ8" s="206">
        <f t="shared" si="0"/>
        <v>78.431372549019613</v>
      </c>
      <c r="AR8" s="206">
        <f t="shared" si="0"/>
        <v>100</v>
      </c>
      <c r="AS8" s="206">
        <f t="shared" si="0"/>
        <v>39.906103286384976</v>
      </c>
      <c r="AT8" s="206">
        <f t="shared" si="0"/>
        <v>40.74074074074074</v>
      </c>
      <c r="AU8" s="206">
        <f t="shared" si="0"/>
        <v>49.700598802395213</v>
      </c>
      <c r="AV8" s="206">
        <f t="shared" si="0"/>
        <v>51.92307692307692</v>
      </c>
      <c r="AW8" s="206">
        <f t="shared" si="0"/>
        <v>100</v>
      </c>
      <c r="AX8" s="206">
        <f t="shared" si="0"/>
        <v>71.428571428571431</v>
      </c>
      <c r="AY8" s="206">
        <f t="shared" si="0"/>
        <v>79.365079365079367</v>
      </c>
      <c r="AZ8" s="206">
        <f t="shared" si="0"/>
        <v>100</v>
      </c>
      <c r="BA8" s="206">
        <f t="shared" si="0"/>
        <v>70.909090909090907</v>
      </c>
      <c r="BB8" s="206">
        <f t="shared" si="0"/>
        <v>50.295857988165679</v>
      </c>
      <c r="BC8" s="206">
        <f t="shared" si="0"/>
        <v>100</v>
      </c>
      <c r="BD8" s="206">
        <f t="shared" si="0"/>
        <v>58.29457364341085</v>
      </c>
      <c r="BE8" s="206">
        <f t="shared" si="0"/>
        <v>35.353535353535356</v>
      </c>
      <c r="BF8" s="206">
        <f t="shared" si="0"/>
        <v>53.313550939663699</v>
      </c>
      <c r="BG8" s="206">
        <f t="shared" si="0"/>
        <v>33.823529411764703</v>
      </c>
      <c r="BH8" s="206">
        <f t="shared" si="0"/>
        <v>63.636363636363633</v>
      </c>
      <c r="BI8" s="206">
        <f t="shared" si="0"/>
        <v>37.313432835820898</v>
      </c>
      <c r="BJ8" s="206">
        <f t="shared" si="0"/>
        <v>35.416666666666664</v>
      </c>
      <c r="BK8" s="206">
        <f t="shared" si="0"/>
        <v>50</v>
      </c>
      <c r="BL8" s="206">
        <f t="shared" si="0"/>
        <v>62.025316455696199</v>
      </c>
      <c r="BM8" s="206">
        <f t="shared" si="0"/>
        <v>0</v>
      </c>
      <c r="BN8" s="206">
        <f t="shared" si="0"/>
        <v>54.901960784313722</v>
      </c>
      <c r="BO8" s="206">
        <f t="shared" ref="BO8:DZ8" si="1">BO7*100/BO6</f>
        <v>35.714285714285715</v>
      </c>
      <c r="BP8" s="206">
        <f t="shared" si="1"/>
        <v>46.236559139784944</v>
      </c>
      <c r="BQ8" s="206">
        <f t="shared" si="1"/>
        <v>45.012165450121657</v>
      </c>
      <c r="BR8" s="206">
        <f t="shared" si="1"/>
        <v>86.666666666666671</v>
      </c>
      <c r="BS8" s="206">
        <f t="shared" si="1"/>
        <v>30.434782608695652</v>
      </c>
      <c r="BT8" s="206">
        <f t="shared" si="1"/>
        <v>80</v>
      </c>
      <c r="BU8" s="206">
        <f t="shared" si="1"/>
        <v>77.272727272727266</v>
      </c>
      <c r="BV8" s="206">
        <f t="shared" si="1"/>
        <v>76.92307692307692</v>
      </c>
      <c r="BW8" s="206">
        <f t="shared" si="1"/>
        <v>77.35849056603773</v>
      </c>
      <c r="BX8" s="206">
        <f t="shared" si="1"/>
        <v>77.272727272727266</v>
      </c>
      <c r="BY8" s="206">
        <f t="shared" si="1"/>
        <v>68.75</v>
      </c>
      <c r="BZ8" s="206">
        <f t="shared" si="1"/>
        <v>38.70967741935484</v>
      </c>
      <c r="CA8" s="206">
        <f t="shared" si="1"/>
        <v>0</v>
      </c>
      <c r="CB8" s="206">
        <f t="shared" si="1"/>
        <v>27.272727272727273</v>
      </c>
      <c r="CC8" s="206">
        <f t="shared" si="1"/>
        <v>0</v>
      </c>
      <c r="CD8" s="206">
        <f t="shared" si="1"/>
        <v>29.411764705882351</v>
      </c>
      <c r="CE8" s="206">
        <f t="shared" si="1"/>
        <v>31.944444444444443</v>
      </c>
      <c r="CF8" s="206">
        <f t="shared" si="1"/>
        <v>75</v>
      </c>
      <c r="CG8" s="206">
        <f t="shared" si="1"/>
        <v>50</v>
      </c>
      <c r="CH8" s="206">
        <f t="shared" si="1"/>
        <v>53.333333333333336</v>
      </c>
      <c r="CI8" s="206">
        <f t="shared" si="1"/>
        <v>58.333333333333336</v>
      </c>
      <c r="CJ8" s="206">
        <f t="shared" si="1"/>
        <v>100</v>
      </c>
      <c r="CK8" s="206">
        <f t="shared" si="1"/>
        <v>40</v>
      </c>
      <c r="CL8" s="206">
        <f t="shared" si="1"/>
        <v>54.054054054054056</v>
      </c>
      <c r="CM8" s="206">
        <f t="shared" si="1"/>
        <v>81.818181818181813</v>
      </c>
      <c r="CN8" s="206">
        <f t="shared" si="1"/>
        <v>61.53846153846154</v>
      </c>
      <c r="CO8" s="206">
        <f t="shared" si="1"/>
        <v>19.512195121951219</v>
      </c>
      <c r="CP8" s="206">
        <f t="shared" si="1"/>
        <v>70</v>
      </c>
      <c r="CQ8" s="206">
        <f t="shared" si="1"/>
        <v>40</v>
      </c>
      <c r="CR8" s="206">
        <f t="shared" si="1"/>
        <v>60</v>
      </c>
      <c r="CS8" s="206">
        <f t="shared" si="1"/>
        <v>64.705882352941174</v>
      </c>
      <c r="CT8" s="206">
        <f t="shared" si="1"/>
        <v>38</v>
      </c>
      <c r="CU8" s="206">
        <f t="shared" si="1"/>
        <v>66.666666666666671</v>
      </c>
      <c r="CV8" s="206">
        <f t="shared" si="1"/>
        <v>23.529411764705884</v>
      </c>
      <c r="CW8" s="206">
        <f t="shared" si="1"/>
        <v>41.379310344827587</v>
      </c>
      <c r="CX8" s="206">
        <f t="shared" si="1"/>
        <v>65</v>
      </c>
      <c r="CY8" s="206">
        <f t="shared" si="1"/>
        <v>45.098039215686278</v>
      </c>
      <c r="CZ8" s="206">
        <f t="shared" si="1"/>
        <v>0</v>
      </c>
      <c r="DA8" s="206">
        <f t="shared" si="1"/>
        <v>22.222222222222221</v>
      </c>
      <c r="DB8" s="206">
        <f t="shared" si="1"/>
        <v>29.117647058823529</v>
      </c>
      <c r="DC8" s="206">
        <f t="shared" si="1"/>
        <v>27.95969773299748</v>
      </c>
      <c r="DD8" s="206">
        <f t="shared" si="1"/>
        <v>33.333333333333336</v>
      </c>
      <c r="DE8" s="206">
        <f t="shared" si="1"/>
        <v>100</v>
      </c>
      <c r="DF8" s="206">
        <f t="shared" si="1"/>
        <v>25.660377358490567</v>
      </c>
      <c r="DG8" s="206">
        <f t="shared" si="1"/>
        <v>0</v>
      </c>
      <c r="DH8" s="206">
        <f t="shared" si="1"/>
        <v>39.622641509433961</v>
      </c>
      <c r="DI8" s="206">
        <f t="shared" si="1"/>
        <v>24.786324786324787</v>
      </c>
      <c r="DJ8" s="206">
        <f t="shared" si="1"/>
        <v>100</v>
      </c>
      <c r="DK8" s="206">
        <f t="shared" si="1"/>
        <v>14.893617021276595</v>
      </c>
      <c r="DL8" s="206">
        <f t="shared" si="1"/>
        <v>100</v>
      </c>
      <c r="DM8" s="206">
        <f t="shared" si="1"/>
        <v>24.356775300171527</v>
      </c>
      <c r="DN8" s="206">
        <f t="shared" si="1"/>
        <v>25.839267548321466</v>
      </c>
      <c r="DO8" s="206">
        <f t="shared" si="1"/>
        <v>38.333333333333336</v>
      </c>
      <c r="DP8" s="206">
        <f t="shared" si="1"/>
        <v>81.818181818181813</v>
      </c>
      <c r="DQ8" s="206">
        <f t="shared" si="1"/>
        <v>100</v>
      </c>
      <c r="DR8" s="206">
        <f t="shared" si="1"/>
        <v>83.333333333333329</v>
      </c>
      <c r="DS8" s="206">
        <f t="shared" si="1"/>
        <v>12.068965517241379</v>
      </c>
      <c r="DT8" s="206">
        <f t="shared" si="1"/>
        <v>30.952380952380953</v>
      </c>
      <c r="DU8" s="206">
        <f t="shared" si="1"/>
        <v>42.335766423357661</v>
      </c>
      <c r="DV8" s="206">
        <f t="shared" si="1"/>
        <v>41.379310344827587</v>
      </c>
      <c r="DW8" s="206">
        <f t="shared" si="1"/>
        <v>41.379310344827587</v>
      </c>
      <c r="DX8" s="206">
        <f t="shared" si="1"/>
        <v>50</v>
      </c>
      <c r="DY8" s="206">
        <f t="shared" si="1"/>
        <v>57.74647887323944</v>
      </c>
      <c r="DZ8" s="206">
        <f t="shared" si="1"/>
        <v>80</v>
      </c>
      <c r="EA8" s="206">
        <f t="shared" ref="EA8:GE8" si="2">EA7*100/EA6</f>
        <v>0</v>
      </c>
      <c r="EB8" s="206">
        <f t="shared" si="2"/>
        <v>15.384615384615385</v>
      </c>
      <c r="EC8" s="206">
        <f t="shared" si="2"/>
        <v>57.142857142857146</v>
      </c>
      <c r="ED8" s="206">
        <f t="shared" si="2"/>
        <v>34.482758620689658</v>
      </c>
      <c r="EE8" s="206">
        <f t="shared" si="2"/>
        <v>75</v>
      </c>
      <c r="EF8" s="206">
        <f t="shared" si="2"/>
        <v>42.753623188405797</v>
      </c>
      <c r="EG8" s="206">
        <f t="shared" si="2"/>
        <v>20</v>
      </c>
      <c r="EH8" s="206">
        <f t="shared" si="2"/>
        <v>20</v>
      </c>
      <c r="EI8" s="206">
        <f t="shared" si="2"/>
        <v>0</v>
      </c>
      <c r="EJ8" s="206">
        <f t="shared" si="2"/>
        <v>0</v>
      </c>
      <c r="EK8" s="206">
        <f t="shared" si="2"/>
        <v>61.139896373056992</v>
      </c>
      <c r="EL8" s="206">
        <f t="shared" si="2"/>
        <v>7.6923076923076925</v>
      </c>
      <c r="EM8" s="206">
        <f t="shared" si="2"/>
        <v>20.833333333333332</v>
      </c>
      <c r="EN8" s="206">
        <f t="shared" si="2"/>
        <v>0</v>
      </c>
      <c r="EO8" s="206">
        <f t="shared" si="2"/>
        <v>18.181818181818183</v>
      </c>
      <c r="EP8" s="206">
        <f t="shared" si="2"/>
        <v>49.042145593869733</v>
      </c>
      <c r="EQ8" s="206">
        <f t="shared" si="2"/>
        <v>50</v>
      </c>
      <c r="ER8" s="206">
        <f t="shared" si="2"/>
        <v>20.168067226890756</v>
      </c>
      <c r="ES8" s="206">
        <f t="shared" si="2"/>
        <v>20.168067226890756</v>
      </c>
      <c r="ET8" s="206">
        <f t="shared" si="2"/>
        <v>7.6923076923076925</v>
      </c>
      <c r="EU8" s="206">
        <f t="shared" si="2"/>
        <v>40</v>
      </c>
      <c r="EV8" s="206">
        <f t="shared" si="2"/>
        <v>83.050847457627114</v>
      </c>
      <c r="EW8" s="206">
        <f t="shared" si="2"/>
        <v>100</v>
      </c>
      <c r="EX8" s="206">
        <f t="shared" si="2"/>
        <v>100</v>
      </c>
      <c r="EY8" s="206">
        <f t="shared" si="2"/>
        <v>64</v>
      </c>
      <c r="EZ8" s="206">
        <f t="shared" si="2"/>
        <v>100</v>
      </c>
      <c r="FA8" s="206">
        <f t="shared" si="2"/>
        <v>47.169811320754718</v>
      </c>
      <c r="FB8" s="206">
        <f t="shared" si="2"/>
        <v>100</v>
      </c>
      <c r="FC8" s="206">
        <f t="shared" si="2"/>
        <v>100</v>
      </c>
      <c r="FD8" s="206">
        <f t="shared" si="2"/>
        <v>100</v>
      </c>
      <c r="FE8" s="206">
        <f t="shared" si="2"/>
        <v>15.384615384615385</v>
      </c>
      <c r="FF8" s="206">
        <f t="shared" si="2"/>
        <v>100</v>
      </c>
      <c r="FG8" s="206">
        <f t="shared" si="2"/>
        <v>30.882352941176471</v>
      </c>
      <c r="FH8" s="206">
        <f t="shared" si="2"/>
        <v>100</v>
      </c>
      <c r="FI8" s="206">
        <f t="shared" si="2"/>
        <v>60.526315789473685</v>
      </c>
      <c r="FJ8" s="206">
        <f t="shared" si="2"/>
        <v>58.944281524926687</v>
      </c>
      <c r="FK8" s="206">
        <f t="shared" si="2"/>
        <v>56.824512534818943</v>
      </c>
      <c r="FL8" s="206">
        <f t="shared" si="2"/>
        <v>33.928571428571431</v>
      </c>
      <c r="FM8" s="206">
        <f t="shared" si="2"/>
        <v>48.936170212765958</v>
      </c>
      <c r="FN8" s="206">
        <f t="shared" si="2"/>
        <v>13.882863340563992</v>
      </c>
      <c r="FO8" s="206">
        <f t="shared" si="2"/>
        <v>0</v>
      </c>
      <c r="FP8" s="206">
        <f t="shared" si="2"/>
        <v>26.086956521739129</v>
      </c>
      <c r="FQ8" s="206">
        <f t="shared" si="2"/>
        <v>64.556962025316452</v>
      </c>
      <c r="FR8" s="206">
        <f t="shared" si="2"/>
        <v>37.931034482758619</v>
      </c>
      <c r="FS8" s="206">
        <f t="shared" si="2"/>
        <v>43.961352657004831</v>
      </c>
      <c r="FT8" s="206">
        <f t="shared" si="2"/>
        <v>55.555555555555557</v>
      </c>
      <c r="FU8" s="206">
        <f t="shared" si="2"/>
        <v>54.545454545454547</v>
      </c>
      <c r="FV8" s="206">
        <f t="shared" si="2"/>
        <v>55.263157894736842</v>
      </c>
      <c r="FW8" s="206">
        <f t="shared" si="2"/>
        <v>28.508771929824562</v>
      </c>
      <c r="FX8" s="206">
        <f t="shared" si="2"/>
        <v>53.521126760563384</v>
      </c>
      <c r="FY8" s="206">
        <f t="shared" si="2"/>
        <v>69.090909090909093</v>
      </c>
      <c r="FZ8" s="206">
        <f t="shared" si="2"/>
        <v>48.275862068965516</v>
      </c>
      <c r="GA8" s="206">
        <f t="shared" si="2"/>
        <v>45.161290322580648</v>
      </c>
      <c r="GB8" s="206">
        <f t="shared" si="2"/>
        <v>46.666666666666664</v>
      </c>
      <c r="GC8" s="206">
        <f t="shared" si="2"/>
        <v>100</v>
      </c>
      <c r="GD8" s="206">
        <f t="shared" si="2"/>
        <v>32</v>
      </c>
      <c r="GE8" s="206">
        <f t="shared" si="2"/>
        <v>53.301886792452834</v>
      </c>
    </row>
    <row r="9" spans="1:187" ht="39.950000000000003" customHeight="1">
      <c r="A9" s="207">
        <v>3</v>
      </c>
      <c r="B9" s="208" t="s">
        <v>274</v>
      </c>
      <c r="C9" s="209">
        <f t="shared" ref="C9:C16" si="3">M9+AP9+BF9+BQ9+CN9+CY9+DN9+DU9+DW9+EQ9+ES9+FK9+FW9+GE9</f>
        <v>1439</v>
      </c>
      <c r="D9" s="209">
        <v>1</v>
      </c>
      <c r="E9" s="209">
        <v>25</v>
      </c>
      <c r="F9" s="209">
        <f t="shared" ref="F9:F16" si="4">SUM(D9:E9)</f>
        <v>26</v>
      </c>
      <c r="G9" s="209">
        <v>1</v>
      </c>
      <c r="H9" s="209">
        <v>21</v>
      </c>
      <c r="I9" s="209">
        <v>22</v>
      </c>
      <c r="J9" s="209">
        <v>1</v>
      </c>
      <c r="K9" s="209">
        <v>7</v>
      </c>
      <c r="L9" s="209">
        <v>3</v>
      </c>
      <c r="M9" s="209">
        <f t="shared" ref="M9:M16" si="5">F9+G9+H9+I9+J9+K9+L9</f>
        <v>81</v>
      </c>
      <c r="N9" s="209">
        <v>36</v>
      </c>
      <c r="O9" s="209">
        <v>11</v>
      </c>
      <c r="P9" s="209">
        <f t="shared" ref="P9:P16" si="6">SUM(N9:O9)</f>
        <v>47</v>
      </c>
      <c r="Q9" s="209">
        <v>46</v>
      </c>
      <c r="R9" s="209">
        <v>30</v>
      </c>
      <c r="S9" s="209">
        <v>1</v>
      </c>
      <c r="T9" s="209">
        <f t="shared" ref="T9:T16" si="7">SUM(R9:S9)</f>
        <v>31</v>
      </c>
      <c r="U9" s="209">
        <v>22</v>
      </c>
      <c r="V9" s="209">
        <v>32</v>
      </c>
      <c r="W9" s="209">
        <v>21</v>
      </c>
      <c r="X9" s="209">
        <f t="shared" ref="X9:X16" si="8">SUM(V9:W9)</f>
        <v>53</v>
      </c>
      <c r="Y9" s="209">
        <v>6</v>
      </c>
      <c r="Z9" s="209">
        <v>4</v>
      </c>
      <c r="AA9" s="209">
        <f t="shared" ref="AA9:AA16" si="9">SUM(Y9:Z9)</f>
        <v>10</v>
      </c>
      <c r="AB9" s="209">
        <v>6</v>
      </c>
      <c r="AC9" s="209">
        <v>10</v>
      </c>
      <c r="AD9" s="209">
        <v>10</v>
      </c>
      <c r="AE9" s="209">
        <f>SUM(AB9:AD9)</f>
        <v>26</v>
      </c>
      <c r="AF9" s="209">
        <v>35</v>
      </c>
      <c r="AG9" s="209">
        <v>10</v>
      </c>
      <c r="AH9" s="209">
        <v>5</v>
      </c>
      <c r="AI9" s="209">
        <v>3</v>
      </c>
      <c r="AJ9" s="202">
        <f t="shared" ref="AJ9:AJ16" si="10">SUM(AH9:AI9)</f>
        <v>8</v>
      </c>
      <c r="AK9" s="209">
        <v>11</v>
      </c>
      <c r="AL9" s="209">
        <v>8</v>
      </c>
      <c r="AM9" s="202">
        <f t="shared" ref="AM9:AM16" si="11">SUM(AK9:AL9)</f>
        <v>19</v>
      </c>
      <c r="AN9" s="209">
        <v>1</v>
      </c>
      <c r="AO9" s="202">
        <f t="shared" ref="AO9:AO16" si="12">AJ9+AM9+AN9</f>
        <v>28</v>
      </c>
      <c r="AP9" s="209">
        <f t="shared" ref="AP9:AP16" si="13">P9+Q9+T9+U9+X9+AA9+AE9+AF9+AG9+AO9</f>
        <v>308</v>
      </c>
      <c r="AQ9" s="209">
        <v>6</v>
      </c>
      <c r="AR9" s="209">
        <v>1</v>
      </c>
      <c r="AS9" s="209">
        <v>44</v>
      </c>
      <c r="AT9" s="209">
        <f t="shared" ref="AT9:AT16" si="14">SUM(AR9:AS9)</f>
        <v>45</v>
      </c>
      <c r="AU9" s="209">
        <v>44</v>
      </c>
      <c r="AV9" s="209">
        <v>25</v>
      </c>
      <c r="AW9" s="209">
        <v>1</v>
      </c>
      <c r="AX9" s="209">
        <v>20</v>
      </c>
      <c r="AY9" s="209">
        <v>24</v>
      </c>
      <c r="AZ9" s="209">
        <v>1</v>
      </c>
      <c r="BA9" s="209">
        <v>22</v>
      </c>
      <c r="BB9" s="209">
        <v>44</v>
      </c>
      <c r="BC9" s="209">
        <v>8</v>
      </c>
      <c r="BD9" s="209">
        <f t="shared" ref="BD9:BD16" si="15">SUM(AU9:BC9)</f>
        <v>189</v>
      </c>
      <c r="BE9" s="209">
        <v>17</v>
      </c>
      <c r="BF9" s="209">
        <f t="shared" ref="BF9:BF16" si="16">AQ9+AT9+BD9+BE9</f>
        <v>257</v>
      </c>
      <c r="BG9" s="209">
        <v>14</v>
      </c>
      <c r="BH9" s="209">
        <v>2</v>
      </c>
      <c r="BI9" s="209">
        <v>8</v>
      </c>
      <c r="BJ9" s="209">
        <v>8</v>
      </c>
      <c r="BK9" s="209">
        <v>7</v>
      </c>
      <c r="BL9" s="209">
        <v>18</v>
      </c>
      <c r="BM9" s="209">
        <v>0</v>
      </c>
      <c r="BN9" s="209">
        <v>9</v>
      </c>
      <c r="BO9" s="209">
        <v>7</v>
      </c>
      <c r="BP9" s="209">
        <f t="shared" ref="BP9:BP16" si="17">SUM(BN9:BO9)</f>
        <v>16</v>
      </c>
      <c r="BQ9" s="209">
        <f t="shared" ref="BQ9:BQ16" si="18">BG9+BH9+BI9+BJ9+BK9+BL9+BM9+BP9</f>
        <v>73</v>
      </c>
      <c r="BR9" s="209">
        <v>10</v>
      </c>
      <c r="BS9" s="209">
        <v>4</v>
      </c>
      <c r="BT9" s="209">
        <v>0</v>
      </c>
      <c r="BU9" s="209">
        <v>12</v>
      </c>
      <c r="BV9" s="209">
        <v>4</v>
      </c>
      <c r="BW9" s="209">
        <v>23</v>
      </c>
      <c r="BX9" s="209">
        <f t="shared" ref="BX9:BX16" si="19">SUM(BU9:BW9)</f>
        <v>39</v>
      </c>
      <c r="BY9" s="209">
        <v>17</v>
      </c>
      <c r="BZ9" s="209">
        <v>7</v>
      </c>
      <c r="CA9" s="209">
        <v>0</v>
      </c>
      <c r="CB9" s="209">
        <v>1</v>
      </c>
      <c r="CC9" s="209">
        <v>0</v>
      </c>
      <c r="CD9" s="209">
        <v>4</v>
      </c>
      <c r="CE9" s="209">
        <f t="shared" ref="CE9:CE16" si="20">SUM(BZ9:CD9)</f>
        <v>12</v>
      </c>
      <c r="CF9" s="209">
        <v>22</v>
      </c>
      <c r="CG9" s="209">
        <v>0</v>
      </c>
      <c r="CH9" s="209">
        <v>4</v>
      </c>
      <c r="CI9" s="209">
        <v>6</v>
      </c>
      <c r="CJ9" s="209">
        <v>0</v>
      </c>
      <c r="CK9" s="209">
        <v>2</v>
      </c>
      <c r="CL9" s="209">
        <f t="shared" ref="CL9:CL16" si="21">SUM(CG9:CK9)</f>
        <v>12</v>
      </c>
      <c r="CM9" s="209">
        <v>5</v>
      </c>
      <c r="CN9" s="209">
        <f t="shared" ref="CN9:CN16" si="22">BR9+BS9+BT9+BX9+BY9+CE9+CF9+CL9+CM9</f>
        <v>121</v>
      </c>
      <c r="CO9" s="209">
        <v>0</v>
      </c>
      <c r="CP9" s="209">
        <v>9</v>
      </c>
      <c r="CQ9" s="209">
        <v>4</v>
      </c>
      <c r="CR9" s="209">
        <f t="shared" ref="CR9:CR16" si="23">SUM(CP9:CQ9)</f>
        <v>13</v>
      </c>
      <c r="CS9" s="209">
        <v>6</v>
      </c>
      <c r="CT9" s="209">
        <v>9</v>
      </c>
      <c r="CU9" s="209">
        <v>1</v>
      </c>
      <c r="CV9" s="209">
        <v>1</v>
      </c>
      <c r="CW9" s="209">
        <f t="shared" ref="CW9:CW16" si="24">SUM(CU9:CV9)</f>
        <v>2</v>
      </c>
      <c r="CX9" s="209">
        <v>0</v>
      </c>
      <c r="CY9" s="209">
        <f t="shared" ref="CY9:CY16" si="25">CO9+CR9+CS9+CT9+CW9+CX9</f>
        <v>30</v>
      </c>
      <c r="CZ9" s="209">
        <v>0</v>
      </c>
      <c r="DA9" s="209">
        <v>10</v>
      </c>
      <c r="DB9" s="209">
        <v>61</v>
      </c>
      <c r="DC9" s="209">
        <f t="shared" ref="DC9:DC16" si="26">SUM(CZ9:DB9)</f>
        <v>71</v>
      </c>
      <c r="DD9" s="209">
        <v>1</v>
      </c>
      <c r="DE9" s="209">
        <v>0</v>
      </c>
      <c r="DF9" s="209">
        <v>14</v>
      </c>
      <c r="DG9" s="209">
        <v>0</v>
      </c>
      <c r="DH9" s="209">
        <v>18</v>
      </c>
      <c r="DI9" s="209">
        <v>20</v>
      </c>
      <c r="DJ9" s="209">
        <v>1</v>
      </c>
      <c r="DK9" s="209">
        <v>15</v>
      </c>
      <c r="DL9" s="209">
        <v>0</v>
      </c>
      <c r="DM9" s="209">
        <f t="shared" ref="DM9:DM16" si="27">SUM(DE9:DL9)</f>
        <v>68</v>
      </c>
      <c r="DN9" s="203">
        <f t="shared" ref="DN9:DN16" si="28">DC9+DD9+DM9</f>
        <v>140</v>
      </c>
      <c r="DO9" s="209">
        <v>7</v>
      </c>
      <c r="DP9" s="209">
        <v>30</v>
      </c>
      <c r="DQ9" s="209">
        <v>5</v>
      </c>
      <c r="DR9" s="209">
        <f t="shared" ref="DR9:DR16" si="29">SUM(DP9:DQ9)</f>
        <v>35</v>
      </c>
      <c r="DS9" s="209">
        <v>4</v>
      </c>
      <c r="DT9" s="209">
        <v>14</v>
      </c>
      <c r="DU9" s="209">
        <f t="shared" ref="DU9:DU16" si="30">DO9+DR9+DS9+DT9</f>
        <v>60</v>
      </c>
      <c r="DV9" s="209">
        <v>5</v>
      </c>
      <c r="DW9" s="209">
        <f t="shared" ref="DW9:DW18" si="31">SUM(DV9)</f>
        <v>5</v>
      </c>
      <c r="DX9" s="209">
        <v>7</v>
      </c>
      <c r="DY9" s="209">
        <v>38</v>
      </c>
      <c r="DZ9" s="209">
        <v>2</v>
      </c>
      <c r="EA9" s="209">
        <v>0</v>
      </c>
      <c r="EB9" s="209">
        <v>0</v>
      </c>
      <c r="EC9" s="209">
        <v>4</v>
      </c>
      <c r="ED9" s="209">
        <f t="shared" ref="ED9:ED16" si="32">SUM(DZ9:EC9)</f>
        <v>6</v>
      </c>
      <c r="EE9" s="209">
        <v>12</v>
      </c>
      <c r="EF9" s="209">
        <v>21</v>
      </c>
      <c r="EG9" s="209">
        <v>1</v>
      </c>
      <c r="EH9" s="209">
        <v>1</v>
      </c>
      <c r="EI9" s="209">
        <v>0</v>
      </c>
      <c r="EJ9" s="209">
        <v>0</v>
      </c>
      <c r="EK9" s="209">
        <v>20</v>
      </c>
      <c r="EL9" s="209">
        <v>0</v>
      </c>
      <c r="EM9" s="209">
        <v>0</v>
      </c>
      <c r="EN9" s="209">
        <v>0</v>
      </c>
      <c r="EO9" s="209">
        <v>1</v>
      </c>
      <c r="EP9" s="209">
        <f t="shared" ref="EP9:EP16" si="33">SUM(EG9:EO9)</f>
        <v>23</v>
      </c>
      <c r="EQ9" s="209">
        <f t="shared" ref="EQ9:EQ16" si="34">DX9+DY9+ED9+EE9+EF9+EP9</f>
        <v>107</v>
      </c>
      <c r="ER9" s="209">
        <v>2</v>
      </c>
      <c r="ES9" s="209">
        <f t="shared" ref="ES9:ES18" si="35">SUM(ER9)</f>
        <v>2</v>
      </c>
      <c r="ET9" s="209">
        <v>0</v>
      </c>
      <c r="EU9" s="209">
        <v>0</v>
      </c>
      <c r="EV9" s="209">
        <v>29</v>
      </c>
      <c r="EW9" s="209">
        <v>23</v>
      </c>
      <c r="EX9" s="209">
        <v>2</v>
      </c>
      <c r="EY9" s="209">
        <v>20</v>
      </c>
      <c r="EZ9" s="209">
        <v>0</v>
      </c>
      <c r="FA9" s="209">
        <v>17</v>
      </c>
      <c r="FB9" s="209">
        <v>0</v>
      </c>
      <c r="FC9" s="209">
        <v>1</v>
      </c>
      <c r="FD9" s="209">
        <v>1</v>
      </c>
      <c r="FE9" s="209">
        <v>1</v>
      </c>
      <c r="FF9" s="209">
        <v>0</v>
      </c>
      <c r="FG9" s="209">
        <v>10</v>
      </c>
      <c r="FH9" s="209">
        <v>1</v>
      </c>
      <c r="FI9" s="209">
        <v>20</v>
      </c>
      <c r="FJ9" s="209">
        <f t="shared" ref="FJ9:FJ16" si="36">SUM(EV9:FI9)</f>
        <v>125</v>
      </c>
      <c r="FK9" s="209">
        <f t="shared" ref="FK9:FK16" si="37">ET9+EU9+FJ9</f>
        <v>125</v>
      </c>
      <c r="FL9" s="209">
        <v>12</v>
      </c>
      <c r="FM9" s="209">
        <v>4</v>
      </c>
      <c r="FN9" s="209">
        <v>33</v>
      </c>
      <c r="FO9" s="209">
        <v>0</v>
      </c>
      <c r="FP9" s="209">
        <v>3</v>
      </c>
      <c r="FQ9" s="209">
        <v>21</v>
      </c>
      <c r="FR9" s="209">
        <v>12</v>
      </c>
      <c r="FS9" s="209">
        <f t="shared" ref="FS9:FS16" si="38">SUM(FO9:FR9)</f>
        <v>36</v>
      </c>
      <c r="FT9" s="209">
        <v>10</v>
      </c>
      <c r="FU9" s="209">
        <v>4</v>
      </c>
      <c r="FV9" s="209">
        <f t="shared" ref="FV9:FV16" si="39">SUM(FT9:FU9)</f>
        <v>14</v>
      </c>
      <c r="FW9" s="209">
        <f t="shared" ref="FW9:FW16" si="40">FL9+FM9+FN9+FS9+FV9</f>
        <v>99</v>
      </c>
      <c r="FX9" s="209">
        <v>17</v>
      </c>
      <c r="FY9" s="209">
        <v>4</v>
      </c>
      <c r="FZ9" s="209">
        <v>5</v>
      </c>
      <c r="GA9" s="209">
        <v>3</v>
      </c>
      <c r="GB9" s="209">
        <v>8</v>
      </c>
      <c r="GC9" s="209">
        <v>0</v>
      </c>
      <c r="GD9" s="209">
        <v>2</v>
      </c>
      <c r="GE9" s="209">
        <f t="shared" ref="GE9:GE16" si="41">FX9+FY9+GB9+GC9+GD9</f>
        <v>31</v>
      </c>
    </row>
    <row r="10" spans="1:187" ht="39.950000000000003" customHeight="1">
      <c r="A10" s="210">
        <v>4</v>
      </c>
      <c r="B10" s="200" t="s">
        <v>275</v>
      </c>
      <c r="C10" s="201">
        <f t="shared" si="3"/>
        <v>1554</v>
      </c>
      <c r="D10" s="201">
        <v>1</v>
      </c>
      <c r="E10" s="201">
        <v>25</v>
      </c>
      <c r="F10" s="202">
        <f t="shared" si="4"/>
        <v>26</v>
      </c>
      <c r="G10" s="201">
        <v>2</v>
      </c>
      <c r="H10" s="201">
        <v>21</v>
      </c>
      <c r="I10" s="201">
        <v>31</v>
      </c>
      <c r="J10" s="201">
        <v>16</v>
      </c>
      <c r="K10" s="201">
        <v>7</v>
      </c>
      <c r="L10" s="201">
        <v>3</v>
      </c>
      <c r="M10" s="203">
        <f t="shared" si="5"/>
        <v>106</v>
      </c>
      <c r="N10" s="201">
        <v>36</v>
      </c>
      <c r="O10" s="201">
        <v>11</v>
      </c>
      <c r="P10" s="202">
        <f t="shared" si="6"/>
        <v>47</v>
      </c>
      <c r="Q10" s="201">
        <v>47</v>
      </c>
      <c r="R10" s="201">
        <v>30</v>
      </c>
      <c r="S10" s="201">
        <v>1</v>
      </c>
      <c r="T10" s="202">
        <f t="shared" si="7"/>
        <v>31</v>
      </c>
      <c r="U10" s="201">
        <v>22</v>
      </c>
      <c r="V10" s="201">
        <v>32</v>
      </c>
      <c r="W10" s="201">
        <v>24</v>
      </c>
      <c r="X10" s="202">
        <f t="shared" si="8"/>
        <v>56</v>
      </c>
      <c r="Y10" s="201">
        <v>6</v>
      </c>
      <c r="Z10" s="201">
        <v>4</v>
      </c>
      <c r="AA10" s="202">
        <f t="shared" si="9"/>
        <v>10</v>
      </c>
      <c r="AB10" s="201">
        <v>6</v>
      </c>
      <c r="AC10" s="201">
        <v>13</v>
      </c>
      <c r="AD10" s="201">
        <v>10</v>
      </c>
      <c r="AE10" s="202">
        <f>SUM(AB10:AD10)</f>
        <v>29</v>
      </c>
      <c r="AF10" s="201">
        <v>36</v>
      </c>
      <c r="AG10" s="201">
        <v>8</v>
      </c>
      <c r="AH10" s="201">
        <v>5</v>
      </c>
      <c r="AI10" s="201">
        <v>3</v>
      </c>
      <c r="AJ10" s="202">
        <f t="shared" si="10"/>
        <v>8</v>
      </c>
      <c r="AK10" s="201">
        <v>11</v>
      </c>
      <c r="AL10" s="201">
        <v>8</v>
      </c>
      <c r="AM10" s="202">
        <f t="shared" si="11"/>
        <v>19</v>
      </c>
      <c r="AN10" s="201">
        <v>1</v>
      </c>
      <c r="AO10" s="202">
        <f t="shared" si="12"/>
        <v>28</v>
      </c>
      <c r="AP10" s="202">
        <f t="shared" si="13"/>
        <v>314</v>
      </c>
      <c r="AQ10" s="201">
        <v>20</v>
      </c>
      <c r="AR10" s="201">
        <v>1</v>
      </c>
      <c r="AS10" s="201">
        <v>45</v>
      </c>
      <c r="AT10" s="203">
        <f t="shared" si="14"/>
        <v>46</v>
      </c>
      <c r="AU10" s="201">
        <v>44</v>
      </c>
      <c r="AV10" s="201">
        <v>25</v>
      </c>
      <c r="AW10" s="201">
        <v>1</v>
      </c>
      <c r="AX10" s="201">
        <v>28</v>
      </c>
      <c r="AY10" s="201">
        <v>24</v>
      </c>
      <c r="AZ10" s="201">
        <v>1</v>
      </c>
      <c r="BA10" s="201">
        <v>22</v>
      </c>
      <c r="BB10" s="201">
        <v>44</v>
      </c>
      <c r="BC10" s="201">
        <v>8</v>
      </c>
      <c r="BD10" s="202">
        <f t="shared" si="15"/>
        <v>197</v>
      </c>
      <c r="BE10" s="201">
        <v>20</v>
      </c>
      <c r="BF10" s="203">
        <f t="shared" si="16"/>
        <v>283</v>
      </c>
      <c r="BG10" s="201">
        <v>14</v>
      </c>
      <c r="BH10" s="201">
        <v>2</v>
      </c>
      <c r="BI10" s="201">
        <v>9</v>
      </c>
      <c r="BJ10" s="201">
        <v>8</v>
      </c>
      <c r="BK10" s="201">
        <v>7</v>
      </c>
      <c r="BL10" s="201">
        <v>19</v>
      </c>
      <c r="BM10" s="201">
        <v>0</v>
      </c>
      <c r="BN10" s="201">
        <v>9</v>
      </c>
      <c r="BO10" s="201">
        <v>7</v>
      </c>
      <c r="BP10" s="202">
        <f t="shared" si="17"/>
        <v>16</v>
      </c>
      <c r="BQ10" s="203">
        <f t="shared" si="18"/>
        <v>75</v>
      </c>
      <c r="BR10" s="201">
        <v>10</v>
      </c>
      <c r="BS10" s="201">
        <v>4</v>
      </c>
      <c r="BT10" s="201">
        <v>0</v>
      </c>
      <c r="BU10" s="201">
        <v>13</v>
      </c>
      <c r="BV10" s="201">
        <v>5</v>
      </c>
      <c r="BW10" s="201">
        <v>23</v>
      </c>
      <c r="BX10" s="202">
        <f t="shared" si="19"/>
        <v>41</v>
      </c>
      <c r="BY10" s="201">
        <v>17</v>
      </c>
      <c r="BZ10" s="201">
        <v>8</v>
      </c>
      <c r="CA10" s="201">
        <v>0</v>
      </c>
      <c r="CB10" s="201">
        <v>1</v>
      </c>
      <c r="CC10" s="201">
        <v>0</v>
      </c>
      <c r="CD10" s="201">
        <v>4</v>
      </c>
      <c r="CE10" s="202">
        <f t="shared" si="20"/>
        <v>13</v>
      </c>
      <c r="CF10" s="201">
        <v>28</v>
      </c>
      <c r="CG10" s="201">
        <v>0</v>
      </c>
      <c r="CH10" s="201">
        <v>5</v>
      </c>
      <c r="CI10" s="201">
        <v>5</v>
      </c>
      <c r="CJ10" s="201">
        <v>0</v>
      </c>
      <c r="CK10" s="201">
        <v>2</v>
      </c>
      <c r="CL10" s="202">
        <f t="shared" si="21"/>
        <v>12</v>
      </c>
      <c r="CM10" s="201">
        <v>5</v>
      </c>
      <c r="CN10" s="202">
        <f t="shared" si="22"/>
        <v>130</v>
      </c>
      <c r="CO10" s="201">
        <v>0</v>
      </c>
      <c r="CP10" s="201">
        <v>9</v>
      </c>
      <c r="CQ10" s="201">
        <v>4</v>
      </c>
      <c r="CR10" s="202">
        <f t="shared" si="23"/>
        <v>13</v>
      </c>
      <c r="CS10" s="201">
        <v>8</v>
      </c>
      <c r="CT10" s="201">
        <v>9</v>
      </c>
      <c r="CU10" s="201">
        <v>4</v>
      </c>
      <c r="CV10" s="201">
        <v>1</v>
      </c>
      <c r="CW10" s="202">
        <f t="shared" si="24"/>
        <v>5</v>
      </c>
      <c r="CX10" s="201">
        <v>2</v>
      </c>
      <c r="CY10" s="202">
        <f t="shared" si="25"/>
        <v>37</v>
      </c>
      <c r="CZ10" s="201">
        <v>0</v>
      </c>
      <c r="DA10" s="201">
        <v>10</v>
      </c>
      <c r="DB10" s="201">
        <v>61</v>
      </c>
      <c r="DC10" s="202">
        <f t="shared" si="26"/>
        <v>71</v>
      </c>
      <c r="DD10" s="201">
        <v>1</v>
      </c>
      <c r="DE10" s="201">
        <v>0</v>
      </c>
      <c r="DF10" s="201">
        <v>40</v>
      </c>
      <c r="DG10" s="201">
        <v>0</v>
      </c>
      <c r="DH10" s="201">
        <v>18</v>
      </c>
      <c r="DI10" s="201">
        <v>22</v>
      </c>
      <c r="DJ10" s="201">
        <v>1</v>
      </c>
      <c r="DK10" s="201">
        <v>15</v>
      </c>
      <c r="DL10" s="201">
        <v>0</v>
      </c>
      <c r="DM10" s="202">
        <f t="shared" si="27"/>
        <v>96</v>
      </c>
      <c r="DN10" s="202">
        <f t="shared" si="28"/>
        <v>168</v>
      </c>
      <c r="DO10" s="201">
        <v>7</v>
      </c>
      <c r="DP10" s="201">
        <v>30</v>
      </c>
      <c r="DQ10" s="201">
        <v>5</v>
      </c>
      <c r="DR10" s="202">
        <f t="shared" si="29"/>
        <v>35</v>
      </c>
      <c r="DS10" s="201">
        <v>4</v>
      </c>
      <c r="DT10" s="201">
        <v>14</v>
      </c>
      <c r="DU10" s="202">
        <f t="shared" si="30"/>
        <v>60</v>
      </c>
      <c r="DV10" s="201">
        <v>5</v>
      </c>
      <c r="DW10" s="202">
        <f t="shared" si="31"/>
        <v>5</v>
      </c>
      <c r="DX10" s="201">
        <v>7</v>
      </c>
      <c r="DY10" s="201">
        <v>40</v>
      </c>
      <c r="DZ10" s="201">
        <v>2</v>
      </c>
      <c r="EA10" s="201">
        <v>0</v>
      </c>
      <c r="EB10" s="201">
        <v>0</v>
      </c>
      <c r="EC10" s="201">
        <v>4</v>
      </c>
      <c r="ED10" s="202">
        <f t="shared" si="32"/>
        <v>6</v>
      </c>
      <c r="EE10" s="201">
        <v>12</v>
      </c>
      <c r="EF10" s="201">
        <v>21</v>
      </c>
      <c r="EG10" s="201">
        <v>1</v>
      </c>
      <c r="EH10" s="201">
        <v>1</v>
      </c>
      <c r="EI10" s="201">
        <v>0</v>
      </c>
      <c r="EJ10" s="201">
        <v>0</v>
      </c>
      <c r="EK10" s="201">
        <v>20</v>
      </c>
      <c r="EL10" s="201">
        <v>0</v>
      </c>
      <c r="EM10" s="201">
        <v>0</v>
      </c>
      <c r="EN10" s="201">
        <v>0</v>
      </c>
      <c r="EO10" s="201">
        <v>1</v>
      </c>
      <c r="EP10" s="202">
        <f t="shared" si="33"/>
        <v>23</v>
      </c>
      <c r="EQ10" s="203">
        <f t="shared" si="34"/>
        <v>109</v>
      </c>
      <c r="ER10" s="201">
        <v>2</v>
      </c>
      <c r="ES10" s="202">
        <f t="shared" si="35"/>
        <v>2</v>
      </c>
      <c r="ET10" s="201">
        <v>0</v>
      </c>
      <c r="EU10" s="201">
        <v>0</v>
      </c>
      <c r="EV10" s="201">
        <v>29</v>
      </c>
      <c r="EW10" s="201">
        <v>23</v>
      </c>
      <c r="EX10" s="201">
        <v>2</v>
      </c>
      <c r="EY10" s="201">
        <v>20</v>
      </c>
      <c r="EZ10" s="201">
        <v>0</v>
      </c>
      <c r="FA10" s="201">
        <v>17</v>
      </c>
      <c r="FB10" s="201">
        <v>0</v>
      </c>
      <c r="FC10" s="201">
        <v>1</v>
      </c>
      <c r="FD10" s="201">
        <v>1</v>
      </c>
      <c r="FE10" s="201">
        <v>1</v>
      </c>
      <c r="FF10" s="201">
        <v>0</v>
      </c>
      <c r="FG10" s="201">
        <v>10</v>
      </c>
      <c r="FH10" s="201">
        <v>1</v>
      </c>
      <c r="FI10" s="201">
        <v>20</v>
      </c>
      <c r="FJ10" s="202">
        <f t="shared" si="36"/>
        <v>125</v>
      </c>
      <c r="FK10" s="203">
        <f t="shared" si="37"/>
        <v>125</v>
      </c>
      <c r="FL10" s="201">
        <v>12</v>
      </c>
      <c r="FM10" s="201">
        <v>4</v>
      </c>
      <c r="FN10" s="201">
        <v>33</v>
      </c>
      <c r="FO10" s="201">
        <v>0</v>
      </c>
      <c r="FP10" s="201">
        <v>7</v>
      </c>
      <c r="FQ10" s="201">
        <v>26</v>
      </c>
      <c r="FR10" s="201">
        <v>12</v>
      </c>
      <c r="FS10" s="202">
        <f t="shared" si="38"/>
        <v>45</v>
      </c>
      <c r="FT10" s="201">
        <v>10</v>
      </c>
      <c r="FU10" s="201">
        <v>4</v>
      </c>
      <c r="FV10" s="202">
        <f t="shared" si="39"/>
        <v>14</v>
      </c>
      <c r="FW10" s="203">
        <f t="shared" si="40"/>
        <v>108</v>
      </c>
      <c r="FX10" s="201">
        <v>17</v>
      </c>
      <c r="FY10" s="201">
        <v>5</v>
      </c>
      <c r="FZ10" s="201">
        <v>5</v>
      </c>
      <c r="GA10" s="201">
        <v>3</v>
      </c>
      <c r="GB10" s="201">
        <f t="shared" ref="GB10:GB16" si="42">SUM(FZ10:GA10)</f>
        <v>8</v>
      </c>
      <c r="GC10" s="201">
        <v>0</v>
      </c>
      <c r="GD10" s="201">
        <v>2</v>
      </c>
      <c r="GE10" s="202">
        <f t="shared" si="41"/>
        <v>32</v>
      </c>
    </row>
    <row r="11" spans="1:187" ht="39.950000000000003" customHeight="1">
      <c r="A11" s="210">
        <v>5</v>
      </c>
      <c r="B11" s="200" t="s">
        <v>276</v>
      </c>
      <c r="C11" s="201">
        <f t="shared" si="3"/>
        <v>73</v>
      </c>
      <c r="D11" s="201">
        <v>0</v>
      </c>
      <c r="E11" s="201">
        <v>0</v>
      </c>
      <c r="F11" s="202">
        <f t="shared" si="4"/>
        <v>0</v>
      </c>
      <c r="G11" s="201">
        <v>0</v>
      </c>
      <c r="H11" s="201">
        <v>0</v>
      </c>
      <c r="I11" s="201">
        <v>1</v>
      </c>
      <c r="J11" s="201">
        <v>0</v>
      </c>
      <c r="K11" s="201">
        <v>0</v>
      </c>
      <c r="L11" s="201">
        <v>0</v>
      </c>
      <c r="M11" s="202">
        <f t="shared" si="5"/>
        <v>1</v>
      </c>
      <c r="N11" s="201">
        <v>0</v>
      </c>
      <c r="O11" s="201">
        <v>0</v>
      </c>
      <c r="P11" s="202">
        <f t="shared" si="6"/>
        <v>0</v>
      </c>
      <c r="Q11" s="201">
        <v>4</v>
      </c>
      <c r="R11" s="201">
        <v>0</v>
      </c>
      <c r="S11" s="201">
        <v>0</v>
      </c>
      <c r="T11" s="202">
        <f t="shared" si="7"/>
        <v>0</v>
      </c>
      <c r="U11" s="201">
        <v>0</v>
      </c>
      <c r="V11" s="201">
        <v>0</v>
      </c>
      <c r="W11" s="201">
        <v>0</v>
      </c>
      <c r="X11" s="202">
        <f t="shared" si="8"/>
        <v>0</v>
      </c>
      <c r="Y11" s="201">
        <v>0</v>
      </c>
      <c r="Z11" s="201">
        <v>0</v>
      </c>
      <c r="AA11" s="202">
        <f t="shared" si="9"/>
        <v>0</v>
      </c>
      <c r="AB11" s="201">
        <v>0</v>
      </c>
      <c r="AC11" s="201">
        <v>0</v>
      </c>
      <c r="AD11" s="201">
        <v>0</v>
      </c>
      <c r="AE11" s="202">
        <f>SUM(AB11:AD11)</f>
        <v>0</v>
      </c>
      <c r="AF11" s="201">
        <v>1</v>
      </c>
      <c r="AG11" s="201">
        <v>0</v>
      </c>
      <c r="AH11" s="201">
        <v>0</v>
      </c>
      <c r="AI11" s="201">
        <v>0</v>
      </c>
      <c r="AJ11" s="202">
        <f t="shared" si="10"/>
        <v>0</v>
      </c>
      <c r="AK11" s="201">
        <v>0</v>
      </c>
      <c r="AL11" s="201">
        <v>0</v>
      </c>
      <c r="AM11" s="202">
        <f t="shared" si="11"/>
        <v>0</v>
      </c>
      <c r="AN11" s="201">
        <v>0</v>
      </c>
      <c r="AO11" s="202">
        <f t="shared" si="12"/>
        <v>0</v>
      </c>
      <c r="AP11" s="202">
        <f t="shared" si="13"/>
        <v>5</v>
      </c>
      <c r="AQ11" s="201">
        <v>0</v>
      </c>
      <c r="AR11" s="201">
        <v>1</v>
      </c>
      <c r="AS11" s="201">
        <v>4</v>
      </c>
      <c r="AT11" s="202">
        <f t="shared" si="14"/>
        <v>5</v>
      </c>
      <c r="AU11" s="201">
        <v>0</v>
      </c>
      <c r="AV11" s="201">
        <v>0</v>
      </c>
      <c r="AW11" s="201">
        <v>0</v>
      </c>
      <c r="AX11" s="201">
        <v>0</v>
      </c>
      <c r="AY11" s="201">
        <v>0</v>
      </c>
      <c r="AZ11" s="201">
        <v>0</v>
      </c>
      <c r="BA11" s="201">
        <v>1</v>
      </c>
      <c r="BB11" s="201">
        <v>0</v>
      </c>
      <c r="BC11" s="201">
        <v>0</v>
      </c>
      <c r="BD11" s="202">
        <f t="shared" si="15"/>
        <v>1</v>
      </c>
      <c r="BE11" s="201">
        <v>1</v>
      </c>
      <c r="BF11" s="202">
        <f t="shared" si="16"/>
        <v>7</v>
      </c>
      <c r="BG11" s="201">
        <v>1</v>
      </c>
      <c r="BH11" s="201">
        <v>0</v>
      </c>
      <c r="BI11" s="201">
        <v>0</v>
      </c>
      <c r="BJ11" s="201">
        <v>0</v>
      </c>
      <c r="BK11" s="201">
        <v>0</v>
      </c>
      <c r="BL11" s="201">
        <v>1</v>
      </c>
      <c r="BM11" s="201">
        <v>0</v>
      </c>
      <c r="BN11" s="201">
        <v>0</v>
      </c>
      <c r="BO11" s="201">
        <v>0</v>
      </c>
      <c r="BP11" s="202">
        <f t="shared" si="17"/>
        <v>0</v>
      </c>
      <c r="BQ11" s="202">
        <f t="shared" si="18"/>
        <v>2</v>
      </c>
      <c r="BR11" s="201">
        <v>0</v>
      </c>
      <c r="BS11" s="201">
        <v>0</v>
      </c>
      <c r="BT11" s="201">
        <v>1</v>
      </c>
      <c r="BU11" s="201">
        <v>0</v>
      </c>
      <c r="BV11" s="201">
        <v>1</v>
      </c>
      <c r="BW11" s="201">
        <v>7</v>
      </c>
      <c r="BX11" s="202">
        <f t="shared" si="19"/>
        <v>8</v>
      </c>
      <c r="BY11" s="201">
        <v>1</v>
      </c>
      <c r="BZ11" s="201">
        <v>1</v>
      </c>
      <c r="CA11" s="201">
        <v>0</v>
      </c>
      <c r="CB11" s="201">
        <v>0</v>
      </c>
      <c r="CC11" s="201">
        <v>0</v>
      </c>
      <c r="CD11" s="201">
        <v>0</v>
      </c>
      <c r="CE11" s="202">
        <f t="shared" si="20"/>
        <v>1</v>
      </c>
      <c r="CF11" s="201">
        <v>0</v>
      </c>
      <c r="CG11" s="201">
        <v>0</v>
      </c>
      <c r="CH11" s="201">
        <v>0</v>
      </c>
      <c r="CI11" s="201">
        <v>0</v>
      </c>
      <c r="CJ11" s="201">
        <v>0</v>
      </c>
      <c r="CK11" s="201">
        <v>0</v>
      </c>
      <c r="CL11" s="202">
        <f t="shared" si="21"/>
        <v>0</v>
      </c>
      <c r="CM11" s="201">
        <v>1</v>
      </c>
      <c r="CN11" s="202">
        <f t="shared" si="22"/>
        <v>12</v>
      </c>
      <c r="CO11" s="201">
        <v>0</v>
      </c>
      <c r="CP11" s="201">
        <v>0</v>
      </c>
      <c r="CQ11" s="201">
        <v>0</v>
      </c>
      <c r="CR11" s="202">
        <f t="shared" si="23"/>
        <v>0</v>
      </c>
      <c r="CS11" s="201">
        <v>1</v>
      </c>
      <c r="CT11" s="201">
        <v>3</v>
      </c>
      <c r="CU11" s="201">
        <v>0</v>
      </c>
      <c r="CV11" s="201">
        <v>0</v>
      </c>
      <c r="CW11" s="202">
        <f t="shared" si="24"/>
        <v>0</v>
      </c>
      <c r="CX11" s="201">
        <v>1</v>
      </c>
      <c r="CY11" s="202">
        <f t="shared" si="25"/>
        <v>5</v>
      </c>
      <c r="CZ11" s="201">
        <v>0</v>
      </c>
      <c r="DA11" s="201">
        <v>0</v>
      </c>
      <c r="DB11" s="201">
        <v>4</v>
      </c>
      <c r="DC11" s="202">
        <f t="shared" si="26"/>
        <v>4</v>
      </c>
      <c r="DD11" s="201">
        <v>0</v>
      </c>
      <c r="DE11" s="201">
        <v>0</v>
      </c>
      <c r="DF11" s="201">
        <v>7</v>
      </c>
      <c r="DG11" s="201">
        <v>0</v>
      </c>
      <c r="DH11" s="201">
        <v>1</v>
      </c>
      <c r="DI11" s="201">
        <v>1</v>
      </c>
      <c r="DJ11" s="201">
        <v>0</v>
      </c>
      <c r="DK11" s="201">
        <v>0</v>
      </c>
      <c r="DL11" s="201">
        <v>0</v>
      </c>
      <c r="DM11" s="202">
        <f t="shared" si="27"/>
        <v>9</v>
      </c>
      <c r="DN11" s="202">
        <f t="shared" si="28"/>
        <v>13</v>
      </c>
      <c r="DO11" s="201">
        <v>1</v>
      </c>
      <c r="DP11" s="201">
        <v>2</v>
      </c>
      <c r="DQ11" s="201">
        <v>0</v>
      </c>
      <c r="DR11" s="202">
        <f t="shared" si="29"/>
        <v>2</v>
      </c>
      <c r="DS11" s="201">
        <v>0</v>
      </c>
      <c r="DT11" s="201">
        <v>0</v>
      </c>
      <c r="DU11" s="202">
        <f t="shared" si="30"/>
        <v>3</v>
      </c>
      <c r="DV11" s="201">
        <v>0</v>
      </c>
      <c r="DW11" s="202">
        <f t="shared" si="31"/>
        <v>0</v>
      </c>
      <c r="DX11" s="201">
        <v>0</v>
      </c>
      <c r="DY11" s="201">
        <v>9</v>
      </c>
      <c r="DZ11" s="201">
        <v>0</v>
      </c>
      <c r="EA11" s="201">
        <v>0</v>
      </c>
      <c r="EB11" s="201">
        <v>1</v>
      </c>
      <c r="EC11" s="201">
        <v>0</v>
      </c>
      <c r="ED11" s="202">
        <f t="shared" si="32"/>
        <v>1</v>
      </c>
      <c r="EE11" s="201">
        <v>1</v>
      </c>
      <c r="EF11" s="201">
        <v>1</v>
      </c>
      <c r="EG11" s="201">
        <v>0</v>
      </c>
      <c r="EH11" s="201">
        <v>0</v>
      </c>
      <c r="EI11" s="201">
        <v>0</v>
      </c>
      <c r="EJ11" s="201">
        <v>0</v>
      </c>
      <c r="EK11" s="201">
        <v>1</v>
      </c>
      <c r="EL11" s="201">
        <v>0</v>
      </c>
      <c r="EM11" s="201">
        <v>1</v>
      </c>
      <c r="EN11" s="201">
        <v>0</v>
      </c>
      <c r="EO11" s="201">
        <v>0</v>
      </c>
      <c r="EP11" s="202">
        <f t="shared" si="33"/>
        <v>2</v>
      </c>
      <c r="EQ11" s="202">
        <f t="shared" si="34"/>
        <v>14</v>
      </c>
      <c r="ER11" s="201">
        <v>0</v>
      </c>
      <c r="ES11" s="202">
        <f t="shared" si="35"/>
        <v>0</v>
      </c>
      <c r="ET11" s="201">
        <v>0</v>
      </c>
      <c r="EU11" s="201">
        <v>0</v>
      </c>
      <c r="EV11" s="201">
        <v>0</v>
      </c>
      <c r="EW11" s="201">
        <v>0</v>
      </c>
      <c r="EX11" s="201">
        <v>0</v>
      </c>
      <c r="EY11" s="201">
        <v>0</v>
      </c>
      <c r="EZ11" s="201">
        <v>0</v>
      </c>
      <c r="FA11" s="201">
        <v>0</v>
      </c>
      <c r="FB11" s="201">
        <v>0</v>
      </c>
      <c r="FC11" s="201">
        <v>0</v>
      </c>
      <c r="FD11" s="201">
        <v>0</v>
      </c>
      <c r="FE11" s="201">
        <v>1</v>
      </c>
      <c r="FF11" s="201">
        <v>0</v>
      </c>
      <c r="FG11" s="201">
        <v>0</v>
      </c>
      <c r="FH11" s="201">
        <v>0</v>
      </c>
      <c r="FI11" s="201">
        <v>0</v>
      </c>
      <c r="FJ11" s="202">
        <f t="shared" si="36"/>
        <v>1</v>
      </c>
      <c r="FK11" s="202">
        <f t="shared" si="37"/>
        <v>1</v>
      </c>
      <c r="FL11" s="201">
        <v>0</v>
      </c>
      <c r="FM11" s="201">
        <v>2</v>
      </c>
      <c r="FN11" s="201">
        <v>5</v>
      </c>
      <c r="FO11" s="201">
        <v>0</v>
      </c>
      <c r="FP11" s="201">
        <v>1</v>
      </c>
      <c r="FQ11" s="201">
        <v>2</v>
      </c>
      <c r="FR11" s="201">
        <v>0</v>
      </c>
      <c r="FS11" s="202">
        <f t="shared" si="38"/>
        <v>3</v>
      </c>
      <c r="FT11" s="201">
        <v>0</v>
      </c>
      <c r="FU11" s="201">
        <v>0</v>
      </c>
      <c r="FV11" s="202">
        <f t="shared" si="39"/>
        <v>0</v>
      </c>
      <c r="FW11" s="202">
        <f t="shared" si="40"/>
        <v>10</v>
      </c>
      <c r="FX11" s="201">
        <v>0</v>
      </c>
      <c r="FY11" s="201">
        <v>0</v>
      </c>
      <c r="FZ11" s="201">
        <v>0</v>
      </c>
      <c r="GA11" s="201">
        <v>0</v>
      </c>
      <c r="GB11" s="201">
        <f t="shared" si="42"/>
        <v>0</v>
      </c>
      <c r="GC11" s="201">
        <v>0</v>
      </c>
      <c r="GD11" s="201">
        <v>0</v>
      </c>
      <c r="GE11" s="202">
        <f t="shared" si="41"/>
        <v>0</v>
      </c>
    </row>
    <row r="12" spans="1:187" ht="39.950000000000003" customHeight="1">
      <c r="A12" s="211">
        <v>6</v>
      </c>
      <c r="B12" s="212" t="s">
        <v>277</v>
      </c>
      <c r="C12" s="213">
        <f t="shared" si="3"/>
        <v>18</v>
      </c>
      <c r="D12" s="213">
        <v>0</v>
      </c>
      <c r="E12" s="213">
        <v>0</v>
      </c>
      <c r="F12" s="202">
        <f t="shared" si="4"/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02">
        <f t="shared" si="5"/>
        <v>0</v>
      </c>
      <c r="N12" s="213">
        <v>1</v>
      </c>
      <c r="O12" s="213">
        <v>0</v>
      </c>
      <c r="P12" s="202">
        <f t="shared" si="6"/>
        <v>1</v>
      </c>
      <c r="Q12" s="213">
        <v>10</v>
      </c>
      <c r="R12" s="213">
        <v>0</v>
      </c>
      <c r="S12" s="213">
        <v>0</v>
      </c>
      <c r="T12" s="202">
        <f t="shared" si="7"/>
        <v>0</v>
      </c>
      <c r="U12" s="213">
        <v>0</v>
      </c>
      <c r="V12" s="213">
        <v>0</v>
      </c>
      <c r="W12" s="213">
        <v>0</v>
      </c>
      <c r="X12" s="202">
        <f t="shared" si="8"/>
        <v>0</v>
      </c>
      <c r="Y12" s="213">
        <v>0</v>
      </c>
      <c r="Z12" s="213">
        <v>0</v>
      </c>
      <c r="AA12" s="202">
        <f t="shared" si="9"/>
        <v>0</v>
      </c>
      <c r="AB12" s="213">
        <v>0</v>
      </c>
      <c r="AC12" s="213">
        <v>0</v>
      </c>
      <c r="AD12" s="213">
        <v>0</v>
      </c>
      <c r="AE12" s="202">
        <f>SUM(AB12:AD12)</f>
        <v>0</v>
      </c>
      <c r="AF12" s="213">
        <v>0</v>
      </c>
      <c r="AG12" s="213">
        <v>0</v>
      </c>
      <c r="AH12" s="213">
        <v>0</v>
      </c>
      <c r="AI12" s="213">
        <v>0</v>
      </c>
      <c r="AJ12" s="202">
        <f t="shared" si="10"/>
        <v>0</v>
      </c>
      <c r="AK12" s="213">
        <v>0</v>
      </c>
      <c r="AL12" s="213">
        <v>0</v>
      </c>
      <c r="AM12" s="202">
        <f t="shared" si="11"/>
        <v>0</v>
      </c>
      <c r="AN12" s="213">
        <v>0</v>
      </c>
      <c r="AO12" s="202">
        <f t="shared" si="12"/>
        <v>0</v>
      </c>
      <c r="AP12" s="202">
        <f t="shared" si="13"/>
        <v>11</v>
      </c>
      <c r="AQ12" s="213">
        <v>0</v>
      </c>
      <c r="AR12" s="213">
        <v>0</v>
      </c>
      <c r="AS12" s="213">
        <v>0</v>
      </c>
      <c r="AT12" s="202">
        <f t="shared" si="14"/>
        <v>0</v>
      </c>
      <c r="AU12" s="213">
        <v>0</v>
      </c>
      <c r="AV12" s="213">
        <v>0</v>
      </c>
      <c r="AW12" s="213">
        <v>0</v>
      </c>
      <c r="AX12" s="213">
        <v>0</v>
      </c>
      <c r="AY12" s="213">
        <v>1</v>
      </c>
      <c r="AZ12" s="213">
        <v>0</v>
      </c>
      <c r="BA12" s="213">
        <v>0</v>
      </c>
      <c r="BB12" s="213">
        <v>0</v>
      </c>
      <c r="BC12" s="213">
        <v>0</v>
      </c>
      <c r="BD12" s="202">
        <f t="shared" si="15"/>
        <v>1</v>
      </c>
      <c r="BE12" s="213">
        <v>0</v>
      </c>
      <c r="BF12" s="202">
        <f t="shared" si="16"/>
        <v>1</v>
      </c>
      <c r="BG12" s="213">
        <v>0</v>
      </c>
      <c r="BH12" s="213">
        <v>0</v>
      </c>
      <c r="BI12" s="213">
        <v>0</v>
      </c>
      <c r="BJ12" s="213">
        <v>0</v>
      </c>
      <c r="BK12" s="213">
        <v>0</v>
      </c>
      <c r="BL12" s="213">
        <v>0</v>
      </c>
      <c r="BM12" s="213">
        <v>0</v>
      </c>
      <c r="BN12" s="213">
        <v>0</v>
      </c>
      <c r="BO12" s="213">
        <v>0</v>
      </c>
      <c r="BP12" s="202">
        <f t="shared" si="17"/>
        <v>0</v>
      </c>
      <c r="BQ12" s="202">
        <f t="shared" si="18"/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1</v>
      </c>
      <c r="BX12" s="202">
        <f t="shared" si="19"/>
        <v>1</v>
      </c>
      <c r="BY12" s="213">
        <v>0</v>
      </c>
      <c r="BZ12" s="213">
        <v>1</v>
      </c>
      <c r="CA12" s="213">
        <v>0</v>
      </c>
      <c r="CB12" s="213">
        <v>0</v>
      </c>
      <c r="CC12" s="213">
        <v>0</v>
      </c>
      <c r="CD12" s="213">
        <v>0</v>
      </c>
      <c r="CE12" s="202">
        <f t="shared" si="20"/>
        <v>1</v>
      </c>
      <c r="CF12" s="213">
        <v>1</v>
      </c>
      <c r="CG12" s="213">
        <v>0</v>
      </c>
      <c r="CH12" s="213">
        <v>0</v>
      </c>
      <c r="CI12" s="213">
        <v>1</v>
      </c>
      <c r="CJ12" s="213">
        <v>0</v>
      </c>
      <c r="CK12" s="213">
        <v>0</v>
      </c>
      <c r="CL12" s="202">
        <f t="shared" si="21"/>
        <v>1</v>
      </c>
      <c r="CM12" s="213">
        <v>0</v>
      </c>
      <c r="CN12" s="202">
        <f t="shared" si="22"/>
        <v>4</v>
      </c>
      <c r="CO12" s="213">
        <v>0</v>
      </c>
      <c r="CP12" s="213">
        <v>0</v>
      </c>
      <c r="CQ12" s="213">
        <v>0</v>
      </c>
      <c r="CR12" s="202">
        <f t="shared" si="23"/>
        <v>0</v>
      </c>
      <c r="CS12" s="213">
        <v>0</v>
      </c>
      <c r="CT12" s="213">
        <v>0</v>
      </c>
      <c r="CU12" s="213">
        <v>0</v>
      </c>
      <c r="CV12" s="213">
        <v>0</v>
      </c>
      <c r="CW12" s="202">
        <f t="shared" si="24"/>
        <v>0</v>
      </c>
      <c r="CX12" s="213">
        <v>0</v>
      </c>
      <c r="CY12" s="202">
        <f t="shared" si="25"/>
        <v>0</v>
      </c>
      <c r="CZ12" s="213">
        <v>0</v>
      </c>
      <c r="DA12" s="213">
        <v>0</v>
      </c>
      <c r="DB12" s="213">
        <v>0</v>
      </c>
      <c r="DC12" s="202">
        <f t="shared" si="26"/>
        <v>0</v>
      </c>
      <c r="DD12" s="213">
        <v>0</v>
      </c>
      <c r="DE12" s="213">
        <v>1</v>
      </c>
      <c r="DF12" s="213">
        <v>1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02">
        <f t="shared" si="27"/>
        <v>2</v>
      </c>
      <c r="DN12" s="202">
        <f t="shared" si="28"/>
        <v>2</v>
      </c>
      <c r="DO12" s="213">
        <v>0</v>
      </c>
      <c r="DP12" s="213">
        <v>0</v>
      </c>
      <c r="DQ12" s="213">
        <v>0</v>
      </c>
      <c r="DR12" s="202">
        <f t="shared" si="29"/>
        <v>0</v>
      </c>
      <c r="DS12" s="213">
        <v>0</v>
      </c>
      <c r="DT12" s="213">
        <v>0</v>
      </c>
      <c r="DU12" s="202">
        <f t="shared" si="30"/>
        <v>0</v>
      </c>
      <c r="DV12" s="213">
        <v>0</v>
      </c>
      <c r="DW12" s="202">
        <f t="shared" si="31"/>
        <v>0</v>
      </c>
      <c r="DX12" s="213">
        <v>0</v>
      </c>
      <c r="DY12" s="213">
        <v>0</v>
      </c>
      <c r="DZ12" s="213">
        <v>0</v>
      </c>
      <c r="EA12" s="213">
        <v>0</v>
      </c>
      <c r="EB12" s="213">
        <v>0</v>
      </c>
      <c r="EC12" s="213">
        <v>0</v>
      </c>
      <c r="ED12" s="202">
        <f t="shared" si="32"/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>
        <v>0</v>
      </c>
      <c r="EL12" s="213">
        <v>0</v>
      </c>
      <c r="EM12" s="213">
        <v>0</v>
      </c>
      <c r="EN12" s="213">
        <v>0</v>
      </c>
      <c r="EO12" s="213">
        <v>0</v>
      </c>
      <c r="EP12" s="202">
        <f t="shared" si="33"/>
        <v>0</v>
      </c>
      <c r="EQ12" s="202">
        <f t="shared" si="34"/>
        <v>0</v>
      </c>
      <c r="ER12" s="213">
        <v>0</v>
      </c>
      <c r="ES12" s="202">
        <f t="shared" si="35"/>
        <v>0</v>
      </c>
      <c r="ET12" s="213">
        <v>0</v>
      </c>
      <c r="EU12" s="213">
        <v>0</v>
      </c>
      <c r="EV12" s="213">
        <v>0</v>
      </c>
      <c r="EW12" s="213">
        <v>0</v>
      </c>
      <c r="EX12" s="213">
        <v>0</v>
      </c>
      <c r="EY12" s="213">
        <v>0</v>
      </c>
      <c r="EZ12" s="213">
        <v>0</v>
      </c>
      <c r="FA12" s="213">
        <v>0</v>
      </c>
      <c r="FB12" s="213">
        <v>0</v>
      </c>
      <c r="FC12" s="213">
        <v>0</v>
      </c>
      <c r="FD12" s="213">
        <v>0</v>
      </c>
      <c r="FE12" s="213">
        <v>0</v>
      </c>
      <c r="FF12" s="213">
        <v>0</v>
      </c>
      <c r="FG12" s="213">
        <v>0</v>
      </c>
      <c r="FH12" s="213">
        <v>0</v>
      </c>
      <c r="FI12" s="213">
        <v>0</v>
      </c>
      <c r="FJ12" s="202">
        <f t="shared" si="36"/>
        <v>0</v>
      </c>
      <c r="FK12" s="202">
        <f t="shared" si="37"/>
        <v>0</v>
      </c>
      <c r="FL12" s="213">
        <v>0</v>
      </c>
      <c r="FM12" s="213">
        <v>0</v>
      </c>
      <c r="FN12" s="213">
        <v>0</v>
      </c>
      <c r="FO12" s="213">
        <v>0</v>
      </c>
      <c r="FP12" s="213">
        <v>0</v>
      </c>
      <c r="FQ12" s="213">
        <v>0</v>
      </c>
      <c r="FR12" s="213">
        <v>0</v>
      </c>
      <c r="FS12" s="202">
        <f t="shared" si="38"/>
        <v>0</v>
      </c>
      <c r="FT12" s="213">
        <v>0</v>
      </c>
      <c r="FU12" s="213">
        <v>0</v>
      </c>
      <c r="FV12" s="202">
        <f t="shared" si="39"/>
        <v>0</v>
      </c>
      <c r="FW12" s="202">
        <f t="shared" si="40"/>
        <v>0</v>
      </c>
      <c r="FX12" s="213">
        <v>0</v>
      </c>
      <c r="FY12" s="213">
        <v>0</v>
      </c>
      <c r="FZ12" s="213">
        <v>0</v>
      </c>
      <c r="GA12" s="213">
        <v>0</v>
      </c>
      <c r="GB12" s="213">
        <f t="shared" si="42"/>
        <v>0</v>
      </c>
      <c r="GC12" s="213">
        <v>0</v>
      </c>
      <c r="GD12" s="213">
        <v>0</v>
      </c>
      <c r="GE12" s="202">
        <f t="shared" si="41"/>
        <v>0</v>
      </c>
    </row>
    <row r="13" spans="1:187" ht="39.950000000000003" customHeight="1">
      <c r="A13" s="211">
        <v>7</v>
      </c>
      <c r="B13" s="212" t="s">
        <v>278</v>
      </c>
      <c r="C13" s="213">
        <f t="shared" si="3"/>
        <v>30</v>
      </c>
      <c r="D13" s="213">
        <v>0</v>
      </c>
      <c r="E13" s="213">
        <v>0</v>
      </c>
      <c r="F13" s="202">
        <f t="shared" si="4"/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02">
        <f t="shared" si="5"/>
        <v>0</v>
      </c>
      <c r="N13" s="213">
        <v>0</v>
      </c>
      <c r="O13" s="213">
        <v>0</v>
      </c>
      <c r="P13" s="202">
        <f t="shared" si="6"/>
        <v>0</v>
      </c>
      <c r="Q13" s="213">
        <v>0</v>
      </c>
      <c r="R13" s="213">
        <v>0</v>
      </c>
      <c r="S13" s="213">
        <v>0</v>
      </c>
      <c r="T13" s="202">
        <f t="shared" si="7"/>
        <v>0</v>
      </c>
      <c r="U13" s="213">
        <v>0</v>
      </c>
      <c r="V13" s="213">
        <v>0</v>
      </c>
      <c r="W13" s="213">
        <v>0</v>
      </c>
      <c r="X13" s="202">
        <f t="shared" si="8"/>
        <v>0</v>
      </c>
      <c r="Y13" s="213">
        <v>0</v>
      </c>
      <c r="Z13" s="213">
        <v>0</v>
      </c>
      <c r="AA13" s="202">
        <f t="shared" si="9"/>
        <v>0</v>
      </c>
      <c r="AB13" s="213">
        <v>0</v>
      </c>
      <c r="AC13" s="213">
        <v>0</v>
      </c>
      <c r="AD13" s="213">
        <v>0</v>
      </c>
      <c r="AE13" s="202">
        <f>SUM(AB13:AD13)</f>
        <v>0</v>
      </c>
      <c r="AF13" s="213">
        <v>1</v>
      </c>
      <c r="AG13" s="213">
        <v>0</v>
      </c>
      <c r="AH13" s="213">
        <v>0</v>
      </c>
      <c r="AI13" s="213">
        <v>0</v>
      </c>
      <c r="AJ13" s="202">
        <f t="shared" si="10"/>
        <v>0</v>
      </c>
      <c r="AK13" s="213">
        <v>0</v>
      </c>
      <c r="AL13" s="213">
        <v>0</v>
      </c>
      <c r="AM13" s="202">
        <f t="shared" si="11"/>
        <v>0</v>
      </c>
      <c r="AN13" s="213">
        <v>0</v>
      </c>
      <c r="AO13" s="202">
        <f t="shared" si="12"/>
        <v>0</v>
      </c>
      <c r="AP13" s="202">
        <f t="shared" si="13"/>
        <v>1</v>
      </c>
      <c r="AQ13" s="213">
        <v>2</v>
      </c>
      <c r="AR13" s="213">
        <v>0</v>
      </c>
      <c r="AS13" s="213">
        <v>0</v>
      </c>
      <c r="AT13" s="202">
        <f t="shared" si="14"/>
        <v>0</v>
      </c>
      <c r="AU13" s="213">
        <v>0</v>
      </c>
      <c r="AV13" s="213">
        <v>0</v>
      </c>
      <c r="AW13" s="213">
        <v>0</v>
      </c>
      <c r="AX13" s="213">
        <v>0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02">
        <f t="shared" si="15"/>
        <v>0</v>
      </c>
      <c r="BE13" s="213">
        <v>0</v>
      </c>
      <c r="BF13" s="202">
        <f t="shared" si="16"/>
        <v>2</v>
      </c>
      <c r="BG13" s="213">
        <v>0</v>
      </c>
      <c r="BH13" s="213">
        <v>0</v>
      </c>
      <c r="BI13" s="213">
        <v>0</v>
      </c>
      <c r="BJ13" s="213">
        <v>0</v>
      </c>
      <c r="BK13" s="213">
        <v>2</v>
      </c>
      <c r="BL13" s="213">
        <v>0</v>
      </c>
      <c r="BM13" s="213">
        <v>0</v>
      </c>
      <c r="BN13" s="213">
        <v>1</v>
      </c>
      <c r="BO13" s="213">
        <v>1</v>
      </c>
      <c r="BP13" s="202">
        <f t="shared" si="17"/>
        <v>2</v>
      </c>
      <c r="BQ13" s="202">
        <f t="shared" si="18"/>
        <v>4</v>
      </c>
      <c r="BR13" s="213">
        <v>0</v>
      </c>
      <c r="BS13" s="213">
        <v>0</v>
      </c>
      <c r="BT13" s="213">
        <v>0</v>
      </c>
      <c r="BU13" s="213">
        <v>1</v>
      </c>
      <c r="BV13" s="213">
        <v>0</v>
      </c>
      <c r="BW13" s="213">
        <v>2</v>
      </c>
      <c r="BX13" s="202">
        <f t="shared" si="19"/>
        <v>3</v>
      </c>
      <c r="BY13" s="213">
        <v>0</v>
      </c>
      <c r="BZ13" s="213">
        <v>0</v>
      </c>
      <c r="CA13" s="213">
        <v>0</v>
      </c>
      <c r="CB13" s="213">
        <v>0</v>
      </c>
      <c r="CC13" s="213">
        <v>0</v>
      </c>
      <c r="CD13" s="213">
        <v>0</v>
      </c>
      <c r="CE13" s="202">
        <f t="shared" si="20"/>
        <v>0</v>
      </c>
      <c r="CF13" s="213">
        <v>0</v>
      </c>
      <c r="CG13" s="213">
        <v>0</v>
      </c>
      <c r="CH13" s="213">
        <v>0</v>
      </c>
      <c r="CI13" s="213">
        <v>0</v>
      </c>
      <c r="CJ13" s="213">
        <v>0</v>
      </c>
      <c r="CK13" s="213">
        <v>0</v>
      </c>
      <c r="CL13" s="202">
        <f t="shared" si="21"/>
        <v>0</v>
      </c>
      <c r="CM13" s="213">
        <v>1</v>
      </c>
      <c r="CN13" s="202">
        <f t="shared" si="22"/>
        <v>4</v>
      </c>
      <c r="CO13" s="213">
        <v>0</v>
      </c>
      <c r="CP13" s="213">
        <v>0</v>
      </c>
      <c r="CQ13" s="213">
        <v>0</v>
      </c>
      <c r="CR13" s="202">
        <f t="shared" si="23"/>
        <v>0</v>
      </c>
      <c r="CS13" s="213">
        <v>2</v>
      </c>
      <c r="CT13" s="213">
        <v>0</v>
      </c>
      <c r="CU13" s="213">
        <v>2</v>
      </c>
      <c r="CV13" s="213">
        <v>0</v>
      </c>
      <c r="CW13" s="202">
        <f t="shared" si="24"/>
        <v>2</v>
      </c>
      <c r="CX13" s="213">
        <v>1</v>
      </c>
      <c r="CY13" s="202">
        <f t="shared" si="25"/>
        <v>5</v>
      </c>
      <c r="CZ13" s="213">
        <v>0</v>
      </c>
      <c r="DA13" s="213">
        <v>0</v>
      </c>
      <c r="DB13" s="213">
        <v>2</v>
      </c>
      <c r="DC13" s="202">
        <f t="shared" si="26"/>
        <v>2</v>
      </c>
      <c r="DD13" s="213">
        <v>0</v>
      </c>
      <c r="DE13" s="213">
        <v>0</v>
      </c>
      <c r="DF13" s="213">
        <v>2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02">
        <f t="shared" si="27"/>
        <v>2</v>
      </c>
      <c r="DN13" s="202">
        <f t="shared" si="28"/>
        <v>4</v>
      </c>
      <c r="DO13" s="213">
        <v>0</v>
      </c>
      <c r="DP13" s="213">
        <v>0</v>
      </c>
      <c r="DQ13" s="213">
        <v>0</v>
      </c>
      <c r="DR13" s="202">
        <f t="shared" si="29"/>
        <v>0</v>
      </c>
      <c r="DS13" s="213">
        <v>0</v>
      </c>
      <c r="DT13" s="213">
        <v>1</v>
      </c>
      <c r="DU13" s="202">
        <f t="shared" si="30"/>
        <v>1</v>
      </c>
      <c r="DV13" s="213">
        <v>0</v>
      </c>
      <c r="DW13" s="202">
        <f t="shared" si="31"/>
        <v>0</v>
      </c>
      <c r="DX13" s="213">
        <v>0</v>
      </c>
      <c r="DY13" s="213">
        <v>4</v>
      </c>
      <c r="DZ13" s="213">
        <v>0</v>
      </c>
      <c r="EA13" s="213">
        <v>0</v>
      </c>
      <c r="EB13" s="213">
        <v>0</v>
      </c>
      <c r="EC13" s="213">
        <v>0</v>
      </c>
      <c r="ED13" s="202">
        <f t="shared" si="32"/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>
        <v>2</v>
      </c>
      <c r="EL13" s="213">
        <v>0</v>
      </c>
      <c r="EM13" s="213">
        <v>0</v>
      </c>
      <c r="EN13" s="213">
        <v>0</v>
      </c>
      <c r="EO13" s="213">
        <v>0</v>
      </c>
      <c r="EP13" s="202">
        <f t="shared" si="33"/>
        <v>2</v>
      </c>
      <c r="EQ13" s="202">
        <f t="shared" si="34"/>
        <v>6</v>
      </c>
      <c r="ER13" s="213">
        <v>0</v>
      </c>
      <c r="ES13" s="202">
        <f t="shared" si="35"/>
        <v>0</v>
      </c>
      <c r="ET13" s="213">
        <v>0</v>
      </c>
      <c r="EU13" s="213">
        <v>0</v>
      </c>
      <c r="EV13" s="213">
        <v>0</v>
      </c>
      <c r="EW13" s="213">
        <v>0</v>
      </c>
      <c r="EX13" s="213">
        <v>0</v>
      </c>
      <c r="EY13" s="213">
        <v>0</v>
      </c>
      <c r="EZ13" s="213">
        <v>0</v>
      </c>
      <c r="FA13" s="213">
        <v>0</v>
      </c>
      <c r="FB13" s="213">
        <v>0</v>
      </c>
      <c r="FC13" s="213">
        <v>0</v>
      </c>
      <c r="FD13" s="213">
        <v>0</v>
      </c>
      <c r="FE13" s="213">
        <v>0</v>
      </c>
      <c r="FF13" s="213">
        <v>0</v>
      </c>
      <c r="FG13" s="213">
        <v>0</v>
      </c>
      <c r="FH13" s="213">
        <v>0</v>
      </c>
      <c r="FI13" s="213">
        <v>0</v>
      </c>
      <c r="FJ13" s="202">
        <f t="shared" si="36"/>
        <v>0</v>
      </c>
      <c r="FK13" s="202">
        <f t="shared" si="37"/>
        <v>0</v>
      </c>
      <c r="FL13" s="213">
        <v>0</v>
      </c>
      <c r="FM13" s="213">
        <v>1</v>
      </c>
      <c r="FN13" s="213">
        <v>2</v>
      </c>
      <c r="FO13" s="213">
        <v>0</v>
      </c>
      <c r="FP13" s="213">
        <v>0</v>
      </c>
      <c r="FQ13" s="213">
        <v>0</v>
      </c>
      <c r="FR13" s="213">
        <v>0</v>
      </c>
      <c r="FS13" s="202">
        <f t="shared" si="38"/>
        <v>0</v>
      </c>
      <c r="FT13" s="213">
        <v>0</v>
      </c>
      <c r="FU13" s="213">
        <v>0</v>
      </c>
      <c r="FV13" s="202">
        <f t="shared" si="39"/>
        <v>0</v>
      </c>
      <c r="FW13" s="202">
        <f t="shared" si="40"/>
        <v>3</v>
      </c>
      <c r="FX13" s="213">
        <v>0</v>
      </c>
      <c r="FY13" s="213">
        <v>0</v>
      </c>
      <c r="FZ13" s="213">
        <v>0</v>
      </c>
      <c r="GA13" s="213">
        <v>0</v>
      </c>
      <c r="GB13" s="213">
        <f t="shared" si="42"/>
        <v>0</v>
      </c>
      <c r="GC13" s="213">
        <v>0</v>
      </c>
      <c r="GD13" s="213">
        <v>0</v>
      </c>
      <c r="GE13" s="202">
        <f t="shared" si="41"/>
        <v>0</v>
      </c>
    </row>
    <row r="14" spans="1:187" ht="39.950000000000003" customHeight="1">
      <c r="A14" s="211">
        <v>8</v>
      </c>
      <c r="B14" s="212" t="s">
        <v>279</v>
      </c>
      <c r="C14" s="213">
        <f t="shared" si="3"/>
        <v>129</v>
      </c>
      <c r="D14" s="213">
        <v>0</v>
      </c>
      <c r="E14" s="213">
        <v>1</v>
      </c>
      <c r="F14" s="202">
        <f t="shared" si="4"/>
        <v>1</v>
      </c>
      <c r="G14" s="213">
        <v>1</v>
      </c>
      <c r="H14" s="213">
        <v>0</v>
      </c>
      <c r="I14" s="213">
        <v>0</v>
      </c>
      <c r="J14" s="213">
        <v>0</v>
      </c>
      <c r="K14" s="213">
        <v>2</v>
      </c>
      <c r="L14" s="213">
        <v>0</v>
      </c>
      <c r="M14" s="202">
        <f t="shared" si="5"/>
        <v>4</v>
      </c>
      <c r="N14" s="213">
        <v>0</v>
      </c>
      <c r="O14" s="213">
        <v>0</v>
      </c>
      <c r="P14" s="202">
        <f t="shared" si="6"/>
        <v>0</v>
      </c>
      <c r="Q14" s="213">
        <v>0</v>
      </c>
      <c r="R14" s="213">
        <v>0</v>
      </c>
      <c r="S14" s="213">
        <v>0</v>
      </c>
      <c r="T14" s="202">
        <f t="shared" si="7"/>
        <v>0</v>
      </c>
      <c r="U14" s="213">
        <v>0</v>
      </c>
      <c r="V14" s="213">
        <v>0</v>
      </c>
      <c r="W14" s="213">
        <v>0</v>
      </c>
      <c r="X14" s="202">
        <f t="shared" si="8"/>
        <v>0</v>
      </c>
      <c r="Y14" s="213">
        <v>0</v>
      </c>
      <c r="Z14" s="213">
        <v>0</v>
      </c>
      <c r="AA14" s="202">
        <f t="shared" si="9"/>
        <v>0</v>
      </c>
      <c r="AB14" s="213">
        <v>0</v>
      </c>
      <c r="AC14" s="213">
        <v>0</v>
      </c>
      <c r="AD14" s="213">
        <v>0</v>
      </c>
      <c r="AE14" s="202">
        <v>0</v>
      </c>
      <c r="AF14" s="213">
        <v>2</v>
      </c>
      <c r="AG14" s="213">
        <v>0</v>
      </c>
      <c r="AH14" s="213">
        <v>0</v>
      </c>
      <c r="AI14" s="213">
        <v>0</v>
      </c>
      <c r="AJ14" s="202">
        <f t="shared" si="10"/>
        <v>0</v>
      </c>
      <c r="AK14" s="213">
        <v>0</v>
      </c>
      <c r="AL14" s="213">
        <v>0</v>
      </c>
      <c r="AM14" s="202">
        <f t="shared" si="11"/>
        <v>0</v>
      </c>
      <c r="AN14" s="213">
        <v>0</v>
      </c>
      <c r="AO14" s="202">
        <f t="shared" si="12"/>
        <v>0</v>
      </c>
      <c r="AP14" s="202">
        <f t="shared" si="13"/>
        <v>2</v>
      </c>
      <c r="AQ14" s="213">
        <v>0</v>
      </c>
      <c r="AR14" s="213">
        <v>0</v>
      </c>
      <c r="AS14" s="213">
        <v>10</v>
      </c>
      <c r="AT14" s="202">
        <f t="shared" si="14"/>
        <v>10</v>
      </c>
      <c r="AU14" s="213">
        <v>14</v>
      </c>
      <c r="AV14" s="213">
        <v>3</v>
      </c>
      <c r="AW14" s="213">
        <v>0</v>
      </c>
      <c r="AX14" s="213">
        <v>1</v>
      </c>
      <c r="AY14" s="213">
        <v>2</v>
      </c>
      <c r="AZ14" s="213">
        <v>0</v>
      </c>
      <c r="BA14" s="213">
        <v>1</v>
      </c>
      <c r="BB14" s="213">
        <v>9</v>
      </c>
      <c r="BC14" s="213">
        <v>0</v>
      </c>
      <c r="BD14" s="202">
        <f t="shared" si="15"/>
        <v>30</v>
      </c>
      <c r="BE14" s="213">
        <v>4</v>
      </c>
      <c r="BF14" s="202">
        <f t="shared" si="16"/>
        <v>44</v>
      </c>
      <c r="BG14" s="213">
        <v>1</v>
      </c>
      <c r="BH14" s="213">
        <v>0</v>
      </c>
      <c r="BI14" s="213">
        <v>1</v>
      </c>
      <c r="BJ14" s="213">
        <v>1</v>
      </c>
      <c r="BK14" s="213">
        <v>0</v>
      </c>
      <c r="BL14" s="213">
        <v>2</v>
      </c>
      <c r="BM14" s="213">
        <v>0</v>
      </c>
      <c r="BN14" s="213">
        <v>0</v>
      </c>
      <c r="BO14" s="213">
        <v>0</v>
      </c>
      <c r="BP14" s="202">
        <f t="shared" si="17"/>
        <v>0</v>
      </c>
      <c r="BQ14" s="202">
        <f t="shared" si="18"/>
        <v>5</v>
      </c>
      <c r="BR14" s="213">
        <v>0</v>
      </c>
      <c r="BS14" s="213">
        <v>1</v>
      </c>
      <c r="BT14" s="213">
        <v>0</v>
      </c>
      <c r="BU14" s="213">
        <v>1</v>
      </c>
      <c r="BV14" s="213">
        <v>0</v>
      </c>
      <c r="BW14" s="213">
        <v>3</v>
      </c>
      <c r="BX14" s="202">
        <f t="shared" si="19"/>
        <v>4</v>
      </c>
      <c r="BY14" s="213">
        <v>2</v>
      </c>
      <c r="BZ14" s="213">
        <v>0</v>
      </c>
      <c r="CA14" s="213">
        <v>0</v>
      </c>
      <c r="CB14" s="213">
        <v>0</v>
      </c>
      <c r="CC14" s="213">
        <v>0</v>
      </c>
      <c r="CD14" s="213">
        <v>0</v>
      </c>
      <c r="CE14" s="202">
        <f t="shared" si="20"/>
        <v>0</v>
      </c>
      <c r="CF14" s="213">
        <v>1</v>
      </c>
      <c r="CG14" s="213">
        <v>0</v>
      </c>
      <c r="CH14" s="213">
        <v>1</v>
      </c>
      <c r="CI14" s="213">
        <v>1</v>
      </c>
      <c r="CJ14" s="213">
        <v>0</v>
      </c>
      <c r="CK14" s="213">
        <v>0</v>
      </c>
      <c r="CL14" s="202">
        <f t="shared" si="21"/>
        <v>2</v>
      </c>
      <c r="CM14" s="213">
        <v>0</v>
      </c>
      <c r="CN14" s="202">
        <f t="shared" si="22"/>
        <v>10</v>
      </c>
      <c r="CO14" s="213">
        <v>0</v>
      </c>
      <c r="CP14" s="213">
        <v>0</v>
      </c>
      <c r="CQ14" s="213">
        <v>0</v>
      </c>
      <c r="CR14" s="202">
        <f t="shared" si="23"/>
        <v>0</v>
      </c>
      <c r="CS14" s="213">
        <v>1</v>
      </c>
      <c r="CT14" s="213">
        <v>0</v>
      </c>
      <c r="CU14" s="213">
        <v>0</v>
      </c>
      <c r="CV14" s="213">
        <v>0</v>
      </c>
      <c r="CW14" s="202">
        <f t="shared" si="24"/>
        <v>0</v>
      </c>
      <c r="CX14" s="213">
        <v>1</v>
      </c>
      <c r="CY14" s="202">
        <f t="shared" si="25"/>
        <v>2</v>
      </c>
      <c r="CZ14" s="213">
        <v>0</v>
      </c>
      <c r="DA14" s="213">
        <v>0</v>
      </c>
      <c r="DB14" s="213">
        <v>10</v>
      </c>
      <c r="DC14" s="202">
        <f t="shared" si="26"/>
        <v>10</v>
      </c>
      <c r="DD14" s="213">
        <v>0</v>
      </c>
      <c r="DE14" s="213">
        <v>0</v>
      </c>
      <c r="DF14" s="213">
        <v>2</v>
      </c>
      <c r="DG14" s="213">
        <v>0</v>
      </c>
      <c r="DH14" s="213">
        <v>4</v>
      </c>
      <c r="DI14" s="213">
        <v>1</v>
      </c>
      <c r="DJ14" s="213">
        <v>0</v>
      </c>
      <c r="DK14" s="213">
        <v>0</v>
      </c>
      <c r="DL14" s="213">
        <v>0</v>
      </c>
      <c r="DM14" s="202">
        <f t="shared" si="27"/>
        <v>7</v>
      </c>
      <c r="DN14" s="202">
        <f t="shared" si="28"/>
        <v>17</v>
      </c>
      <c r="DO14" s="213">
        <v>0</v>
      </c>
      <c r="DP14" s="213">
        <v>4</v>
      </c>
      <c r="DQ14" s="213">
        <v>1</v>
      </c>
      <c r="DR14" s="202">
        <f t="shared" si="29"/>
        <v>5</v>
      </c>
      <c r="DS14" s="213">
        <v>1</v>
      </c>
      <c r="DT14" s="213">
        <v>3</v>
      </c>
      <c r="DU14" s="202">
        <f t="shared" si="30"/>
        <v>9</v>
      </c>
      <c r="DV14" s="213">
        <v>0</v>
      </c>
      <c r="DW14" s="202">
        <f t="shared" si="31"/>
        <v>0</v>
      </c>
      <c r="DX14" s="213">
        <v>0</v>
      </c>
      <c r="DY14" s="213">
        <v>3</v>
      </c>
      <c r="DZ14" s="213">
        <v>0</v>
      </c>
      <c r="EA14" s="213">
        <v>0</v>
      </c>
      <c r="EB14" s="213">
        <v>0</v>
      </c>
      <c r="EC14" s="213">
        <v>0</v>
      </c>
      <c r="ED14" s="202">
        <f t="shared" si="32"/>
        <v>0</v>
      </c>
      <c r="EE14" s="213">
        <v>0</v>
      </c>
      <c r="EF14" s="213">
        <v>1</v>
      </c>
      <c r="EG14" s="213">
        <v>0</v>
      </c>
      <c r="EH14" s="213">
        <v>0</v>
      </c>
      <c r="EI14" s="213">
        <v>0</v>
      </c>
      <c r="EJ14" s="213">
        <v>0</v>
      </c>
      <c r="EK14" s="213">
        <v>1</v>
      </c>
      <c r="EL14" s="213">
        <v>0</v>
      </c>
      <c r="EM14" s="213">
        <v>0</v>
      </c>
      <c r="EN14" s="213">
        <v>0</v>
      </c>
      <c r="EO14" s="213">
        <v>0</v>
      </c>
      <c r="EP14" s="202">
        <f t="shared" si="33"/>
        <v>1</v>
      </c>
      <c r="EQ14" s="202">
        <f t="shared" si="34"/>
        <v>5</v>
      </c>
      <c r="ER14" s="213">
        <v>0</v>
      </c>
      <c r="ES14" s="202">
        <f t="shared" si="35"/>
        <v>0</v>
      </c>
      <c r="ET14" s="213">
        <v>0</v>
      </c>
      <c r="EU14" s="213">
        <v>0</v>
      </c>
      <c r="EV14" s="213">
        <v>0</v>
      </c>
      <c r="EW14" s="213">
        <v>0</v>
      </c>
      <c r="EX14" s="213">
        <v>0</v>
      </c>
      <c r="EY14" s="213">
        <v>0</v>
      </c>
      <c r="EZ14" s="213">
        <v>0</v>
      </c>
      <c r="FA14" s="213">
        <v>2</v>
      </c>
      <c r="FB14" s="213">
        <v>0</v>
      </c>
      <c r="FC14" s="213">
        <v>0</v>
      </c>
      <c r="FD14" s="213">
        <v>0</v>
      </c>
      <c r="FE14" s="213">
        <v>0</v>
      </c>
      <c r="FF14" s="213">
        <v>0</v>
      </c>
      <c r="FG14" s="213">
        <v>1</v>
      </c>
      <c r="FH14" s="213">
        <v>0</v>
      </c>
      <c r="FI14" s="213">
        <v>0</v>
      </c>
      <c r="FJ14" s="202">
        <f t="shared" si="36"/>
        <v>3</v>
      </c>
      <c r="FK14" s="202">
        <f t="shared" si="37"/>
        <v>3</v>
      </c>
      <c r="FL14" s="213">
        <v>2</v>
      </c>
      <c r="FM14" s="213">
        <v>1</v>
      </c>
      <c r="FN14" s="213">
        <v>15</v>
      </c>
      <c r="FO14" s="213">
        <v>0</v>
      </c>
      <c r="FP14" s="213">
        <v>0</v>
      </c>
      <c r="FQ14" s="213">
        <v>2</v>
      </c>
      <c r="FR14" s="213">
        <v>0</v>
      </c>
      <c r="FS14" s="202">
        <f t="shared" si="38"/>
        <v>2</v>
      </c>
      <c r="FT14" s="213">
        <v>5</v>
      </c>
      <c r="FU14" s="213">
        <v>2</v>
      </c>
      <c r="FV14" s="202">
        <f t="shared" si="39"/>
        <v>7</v>
      </c>
      <c r="FW14" s="202">
        <f t="shared" si="40"/>
        <v>27</v>
      </c>
      <c r="FX14" s="213">
        <v>0</v>
      </c>
      <c r="FY14" s="213">
        <v>0</v>
      </c>
      <c r="FZ14" s="213">
        <v>0</v>
      </c>
      <c r="GA14" s="213">
        <v>0</v>
      </c>
      <c r="GB14" s="213">
        <f t="shared" si="42"/>
        <v>0</v>
      </c>
      <c r="GC14" s="213">
        <v>0</v>
      </c>
      <c r="GD14" s="213">
        <v>1</v>
      </c>
      <c r="GE14" s="202">
        <f t="shared" si="41"/>
        <v>1</v>
      </c>
    </row>
    <row r="15" spans="1:187" ht="39.950000000000003" customHeight="1">
      <c r="A15" s="211">
        <v>9</v>
      </c>
      <c r="B15" s="212" t="s">
        <v>280</v>
      </c>
      <c r="C15" s="213">
        <f t="shared" si="3"/>
        <v>46</v>
      </c>
      <c r="D15" s="213">
        <v>0</v>
      </c>
      <c r="E15" s="213">
        <v>0</v>
      </c>
      <c r="F15" s="202">
        <f t="shared" si="4"/>
        <v>0</v>
      </c>
      <c r="G15" s="213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02">
        <f t="shared" si="5"/>
        <v>0</v>
      </c>
      <c r="N15" s="213">
        <v>2</v>
      </c>
      <c r="O15" s="213">
        <v>0</v>
      </c>
      <c r="P15" s="202">
        <f t="shared" si="6"/>
        <v>2</v>
      </c>
      <c r="Q15" s="213">
        <v>1</v>
      </c>
      <c r="R15" s="213">
        <v>1</v>
      </c>
      <c r="S15" s="213">
        <v>0</v>
      </c>
      <c r="T15" s="202">
        <f t="shared" si="7"/>
        <v>1</v>
      </c>
      <c r="U15" s="213">
        <v>0</v>
      </c>
      <c r="V15" s="213">
        <v>0</v>
      </c>
      <c r="W15" s="213">
        <v>0</v>
      </c>
      <c r="X15" s="202">
        <f t="shared" si="8"/>
        <v>0</v>
      </c>
      <c r="Y15" s="213">
        <v>0</v>
      </c>
      <c r="Z15" s="213">
        <v>0</v>
      </c>
      <c r="AA15" s="202">
        <f t="shared" si="9"/>
        <v>0</v>
      </c>
      <c r="AB15" s="213">
        <v>0</v>
      </c>
      <c r="AC15" s="213">
        <v>0</v>
      </c>
      <c r="AD15" s="213">
        <v>0</v>
      </c>
      <c r="AE15" s="202">
        <f>SUM(AB15:AD15)</f>
        <v>0</v>
      </c>
      <c r="AF15" s="213">
        <v>0</v>
      </c>
      <c r="AG15" s="213">
        <v>5</v>
      </c>
      <c r="AH15" s="213">
        <v>0</v>
      </c>
      <c r="AI15" s="213">
        <v>0</v>
      </c>
      <c r="AJ15" s="202">
        <f t="shared" si="10"/>
        <v>0</v>
      </c>
      <c r="AK15" s="213">
        <v>0</v>
      </c>
      <c r="AL15" s="213">
        <v>0</v>
      </c>
      <c r="AM15" s="202">
        <f t="shared" si="11"/>
        <v>0</v>
      </c>
      <c r="AN15" s="213">
        <v>0</v>
      </c>
      <c r="AO15" s="202">
        <f t="shared" si="12"/>
        <v>0</v>
      </c>
      <c r="AP15" s="202">
        <f t="shared" si="13"/>
        <v>9</v>
      </c>
      <c r="AQ15" s="213">
        <v>0</v>
      </c>
      <c r="AR15" s="213">
        <v>1</v>
      </c>
      <c r="AS15" s="213">
        <v>1</v>
      </c>
      <c r="AT15" s="202">
        <f t="shared" si="14"/>
        <v>2</v>
      </c>
      <c r="AU15" s="213">
        <v>0</v>
      </c>
      <c r="AV15" s="213">
        <v>0</v>
      </c>
      <c r="AW15" s="213">
        <v>0</v>
      </c>
      <c r="AX15" s="213">
        <v>0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02">
        <f t="shared" si="15"/>
        <v>0</v>
      </c>
      <c r="BE15" s="213">
        <v>0</v>
      </c>
      <c r="BF15" s="202">
        <f t="shared" si="16"/>
        <v>2</v>
      </c>
      <c r="BG15" s="213">
        <v>0</v>
      </c>
      <c r="BH15" s="213">
        <v>0</v>
      </c>
      <c r="BI15" s="213">
        <v>0</v>
      </c>
      <c r="BJ15" s="213">
        <v>0</v>
      </c>
      <c r="BK15" s="213">
        <v>2</v>
      </c>
      <c r="BL15" s="213">
        <v>0</v>
      </c>
      <c r="BM15" s="213">
        <v>0</v>
      </c>
      <c r="BN15" s="213">
        <v>2</v>
      </c>
      <c r="BO15" s="213">
        <v>1</v>
      </c>
      <c r="BP15" s="202">
        <f t="shared" si="17"/>
        <v>3</v>
      </c>
      <c r="BQ15" s="202">
        <f t="shared" si="18"/>
        <v>5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02">
        <f t="shared" si="19"/>
        <v>0</v>
      </c>
      <c r="BY15" s="213">
        <v>1</v>
      </c>
      <c r="BZ15" s="213">
        <v>0</v>
      </c>
      <c r="CA15" s="213">
        <v>0</v>
      </c>
      <c r="CB15" s="213">
        <v>0</v>
      </c>
      <c r="CC15" s="213">
        <v>0</v>
      </c>
      <c r="CD15" s="213">
        <v>0</v>
      </c>
      <c r="CE15" s="202">
        <f t="shared" si="20"/>
        <v>0</v>
      </c>
      <c r="CF15" s="213">
        <v>0</v>
      </c>
      <c r="CG15" s="213">
        <v>0</v>
      </c>
      <c r="CH15" s="213">
        <v>0</v>
      </c>
      <c r="CI15" s="213">
        <v>0</v>
      </c>
      <c r="CJ15" s="213">
        <v>0</v>
      </c>
      <c r="CK15" s="213">
        <v>0</v>
      </c>
      <c r="CL15" s="202">
        <f t="shared" si="21"/>
        <v>0</v>
      </c>
      <c r="CM15" s="213">
        <v>0</v>
      </c>
      <c r="CN15" s="202">
        <f t="shared" si="22"/>
        <v>1</v>
      </c>
      <c r="CO15" s="213">
        <v>1</v>
      </c>
      <c r="CP15" s="213">
        <v>2</v>
      </c>
      <c r="CQ15" s="213">
        <v>0</v>
      </c>
      <c r="CR15" s="202">
        <f t="shared" si="23"/>
        <v>2</v>
      </c>
      <c r="CS15" s="213">
        <v>0</v>
      </c>
      <c r="CT15" s="213">
        <v>1</v>
      </c>
      <c r="CU15" s="213">
        <v>0</v>
      </c>
      <c r="CV15" s="213">
        <v>2</v>
      </c>
      <c r="CW15" s="202">
        <f t="shared" si="24"/>
        <v>2</v>
      </c>
      <c r="CX15" s="213">
        <v>1</v>
      </c>
      <c r="CY15" s="202">
        <f t="shared" si="25"/>
        <v>7</v>
      </c>
      <c r="CZ15" s="213">
        <v>0</v>
      </c>
      <c r="DA15" s="213">
        <v>0</v>
      </c>
      <c r="DB15" s="213">
        <v>1</v>
      </c>
      <c r="DC15" s="202">
        <f t="shared" si="26"/>
        <v>1</v>
      </c>
      <c r="DD15" s="213">
        <v>0</v>
      </c>
      <c r="DE15" s="213"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02">
        <f t="shared" si="27"/>
        <v>0</v>
      </c>
      <c r="DN15" s="202">
        <f t="shared" si="28"/>
        <v>1</v>
      </c>
      <c r="DO15" s="213">
        <v>0</v>
      </c>
      <c r="DP15" s="213">
        <v>0</v>
      </c>
      <c r="DQ15" s="213">
        <v>0</v>
      </c>
      <c r="DR15" s="202">
        <f t="shared" si="29"/>
        <v>0</v>
      </c>
      <c r="DS15" s="213">
        <v>0</v>
      </c>
      <c r="DT15" s="213">
        <v>0</v>
      </c>
      <c r="DU15" s="202">
        <f t="shared" si="30"/>
        <v>0</v>
      </c>
      <c r="DV15" s="213">
        <v>2</v>
      </c>
      <c r="DW15" s="202">
        <f t="shared" si="31"/>
        <v>2</v>
      </c>
      <c r="DX15" s="213">
        <v>0</v>
      </c>
      <c r="DY15" s="213">
        <v>1</v>
      </c>
      <c r="DZ15" s="213">
        <v>0</v>
      </c>
      <c r="EA15" s="213">
        <v>0</v>
      </c>
      <c r="EB15" s="213">
        <v>0</v>
      </c>
      <c r="EC15" s="213">
        <v>0</v>
      </c>
      <c r="ED15" s="202">
        <f t="shared" si="32"/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>
        <v>0</v>
      </c>
      <c r="EL15" s="213">
        <v>0</v>
      </c>
      <c r="EM15" s="213">
        <v>0</v>
      </c>
      <c r="EN15" s="213">
        <v>0</v>
      </c>
      <c r="EO15" s="213">
        <v>0</v>
      </c>
      <c r="EP15" s="202">
        <f t="shared" si="33"/>
        <v>0</v>
      </c>
      <c r="EQ15" s="202">
        <f t="shared" si="34"/>
        <v>1</v>
      </c>
      <c r="ER15" s="213">
        <v>0</v>
      </c>
      <c r="ES15" s="202">
        <f t="shared" si="35"/>
        <v>0</v>
      </c>
      <c r="ET15" s="213">
        <v>0</v>
      </c>
      <c r="EU15" s="213">
        <v>0</v>
      </c>
      <c r="EV15" s="213">
        <v>0</v>
      </c>
      <c r="EW15" s="213">
        <v>0</v>
      </c>
      <c r="EX15" s="213">
        <v>0</v>
      </c>
      <c r="EY15" s="213">
        <v>0</v>
      </c>
      <c r="EZ15" s="213">
        <v>0</v>
      </c>
      <c r="FA15" s="213">
        <v>0</v>
      </c>
      <c r="FB15" s="213">
        <v>0</v>
      </c>
      <c r="FC15" s="213">
        <v>0</v>
      </c>
      <c r="FD15" s="213">
        <v>0</v>
      </c>
      <c r="FE15" s="213">
        <v>0</v>
      </c>
      <c r="FF15" s="213">
        <v>0</v>
      </c>
      <c r="FG15" s="213">
        <v>1</v>
      </c>
      <c r="FH15" s="213">
        <v>0</v>
      </c>
      <c r="FI15" s="213">
        <v>0</v>
      </c>
      <c r="FJ15" s="202">
        <f t="shared" si="36"/>
        <v>1</v>
      </c>
      <c r="FK15" s="202">
        <f t="shared" si="37"/>
        <v>1</v>
      </c>
      <c r="FL15" s="213">
        <v>1</v>
      </c>
      <c r="FM15" s="213">
        <v>15</v>
      </c>
      <c r="FN15" s="213">
        <v>0</v>
      </c>
      <c r="FO15" s="213">
        <v>0</v>
      </c>
      <c r="FP15" s="213">
        <v>0</v>
      </c>
      <c r="FQ15" s="213">
        <v>0</v>
      </c>
      <c r="FR15" s="213">
        <v>0</v>
      </c>
      <c r="FS15" s="202">
        <f t="shared" si="38"/>
        <v>0</v>
      </c>
      <c r="FT15" s="213">
        <v>0</v>
      </c>
      <c r="FU15" s="213">
        <v>1</v>
      </c>
      <c r="FV15" s="202">
        <f t="shared" si="39"/>
        <v>1</v>
      </c>
      <c r="FW15" s="202">
        <f t="shared" si="40"/>
        <v>17</v>
      </c>
      <c r="FX15" s="213">
        <v>0</v>
      </c>
      <c r="FY15" s="213">
        <v>0</v>
      </c>
      <c r="FZ15" s="213">
        <v>0</v>
      </c>
      <c r="GA15" s="213">
        <v>0</v>
      </c>
      <c r="GB15" s="213">
        <f t="shared" si="42"/>
        <v>0</v>
      </c>
      <c r="GC15" s="213">
        <v>0</v>
      </c>
      <c r="GD15" s="213">
        <v>0</v>
      </c>
      <c r="GE15" s="202">
        <f t="shared" si="41"/>
        <v>0</v>
      </c>
    </row>
    <row r="16" spans="1:187" ht="39.950000000000003" customHeight="1">
      <c r="A16" s="211">
        <v>10</v>
      </c>
      <c r="B16" s="212" t="s">
        <v>281</v>
      </c>
      <c r="C16" s="213">
        <f t="shared" si="3"/>
        <v>1176</v>
      </c>
      <c r="D16" s="213">
        <v>0</v>
      </c>
      <c r="E16" s="213">
        <v>10</v>
      </c>
      <c r="F16" s="202">
        <f t="shared" si="4"/>
        <v>10</v>
      </c>
      <c r="G16" s="213">
        <v>1</v>
      </c>
      <c r="H16" s="213">
        <v>5</v>
      </c>
      <c r="I16" s="213">
        <v>13</v>
      </c>
      <c r="J16" s="213">
        <v>27</v>
      </c>
      <c r="K16" s="213">
        <v>12</v>
      </c>
      <c r="L16" s="213">
        <v>1</v>
      </c>
      <c r="M16" s="202">
        <f t="shared" si="5"/>
        <v>69</v>
      </c>
      <c r="N16" s="213">
        <v>2</v>
      </c>
      <c r="O16" s="213">
        <v>1</v>
      </c>
      <c r="P16" s="202">
        <f t="shared" si="6"/>
        <v>3</v>
      </c>
      <c r="Q16" s="213">
        <v>3</v>
      </c>
      <c r="R16" s="213">
        <v>3</v>
      </c>
      <c r="S16" s="213">
        <v>0</v>
      </c>
      <c r="T16" s="202">
        <f t="shared" si="7"/>
        <v>3</v>
      </c>
      <c r="U16" s="213">
        <v>0</v>
      </c>
      <c r="V16" s="213">
        <v>0</v>
      </c>
      <c r="W16" s="213">
        <v>1</v>
      </c>
      <c r="X16" s="202">
        <f t="shared" si="8"/>
        <v>1</v>
      </c>
      <c r="Y16" s="213">
        <v>0</v>
      </c>
      <c r="Z16" s="213">
        <v>0</v>
      </c>
      <c r="AA16" s="202">
        <f t="shared" si="9"/>
        <v>0</v>
      </c>
      <c r="AB16" s="213">
        <v>0</v>
      </c>
      <c r="AC16" s="213">
        <v>0</v>
      </c>
      <c r="AD16" s="213">
        <v>0</v>
      </c>
      <c r="AE16" s="202">
        <f>SUM(AB16:AD16)</f>
        <v>0</v>
      </c>
      <c r="AF16" s="213">
        <v>1</v>
      </c>
      <c r="AG16" s="213">
        <v>7</v>
      </c>
      <c r="AH16" s="213">
        <v>0</v>
      </c>
      <c r="AI16" s="213">
        <v>0</v>
      </c>
      <c r="AJ16" s="202">
        <f t="shared" si="10"/>
        <v>0</v>
      </c>
      <c r="AK16" s="213">
        <v>0</v>
      </c>
      <c r="AL16" s="213">
        <v>0</v>
      </c>
      <c r="AM16" s="202">
        <f t="shared" si="11"/>
        <v>0</v>
      </c>
      <c r="AN16" s="213">
        <v>0</v>
      </c>
      <c r="AO16" s="202">
        <f t="shared" si="12"/>
        <v>0</v>
      </c>
      <c r="AP16" s="202">
        <f t="shared" si="13"/>
        <v>18</v>
      </c>
      <c r="AQ16" s="213">
        <v>18</v>
      </c>
      <c r="AR16" s="213">
        <v>1</v>
      </c>
      <c r="AS16" s="213">
        <v>36</v>
      </c>
      <c r="AT16" s="202">
        <f t="shared" si="14"/>
        <v>37</v>
      </c>
      <c r="AU16" s="213">
        <v>39</v>
      </c>
      <c r="AV16" s="213">
        <v>29</v>
      </c>
      <c r="AW16" s="213">
        <v>0</v>
      </c>
      <c r="AX16" s="213">
        <v>27</v>
      </c>
      <c r="AY16" s="213">
        <v>25</v>
      </c>
      <c r="AZ16" s="213">
        <v>0</v>
      </c>
      <c r="BA16" s="213">
        <v>16</v>
      </c>
      <c r="BB16" s="213">
        <v>41</v>
      </c>
      <c r="BC16" s="213">
        <v>0</v>
      </c>
      <c r="BD16" s="202">
        <f t="shared" si="15"/>
        <v>177</v>
      </c>
      <c r="BE16" s="213">
        <v>14</v>
      </c>
      <c r="BF16" s="202">
        <f t="shared" si="16"/>
        <v>246</v>
      </c>
      <c r="BG16" s="213">
        <v>8</v>
      </c>
      <c r="BH16" s="213">
        <v>5</v>
      </c>
      <c r="BI16" s="213">
        <v>16</v>
      </c>
      <c r="BJ16" s="213">
        <v>9</v>
      </c>
      <c r="BK16" s="213">
        <v>12</v>
      </c>
      <c r="BL16" s="213">
        <v>29</v>
      </c>
      <c r="BM16" s="213">
        <v>0</v>
      </c>
      <c r="BN16" s="213">
        <v>18</v>
      </c>
      <c r="BO16" s="213">
        <v>7</v>
      </c>
      <c r="BP16" s="202">
        <f t="shared" si="17"/>
        <v>25</v>
      </c>
      <c r="BQ16" s="202">
        <f t="shared" si="18"/>
        <v>104</v>
      </c>
      <c r="BR16" s="213">
        <v>3</v>
      </c>
      <c r="BS16" s="213">
        <v>3</v>
      </c>
      <c r="BT16" s="213">
        <v>3</v>
      </c>
      <c r="BU16" s="213">
        <v>3</v>
      </c>
      <c r="BV16" s="213">
        <v>4</v>
      </c>
      <c r="BW16" s="213">
        <v>8</v>
      </c>
      <c r="BX16" s="202">
        <f t="shared" si="19"/>
        <v>15</v>
      </c>
      <c r="BY16" s="213">
        <v>15</v>
      </c>
      <c r="BZ16" s="213">
        <v>2</v>
      </c>
      <c r="CA16" s="213">
        <v>0</v>
      </c>
      <c r="CB16" s="213">
        <v>5</v>
      </c>
      <c r="CC16" s="213">
        <v>0</v>
      </c>
      <c r="CD16" s="213">
        <v>1</v>
      </c>
      <c r="CE16" s="202">
        <f t="shared" si="20"/>
        <v>8</v>
      </c>
      <c r="CF16" s="213">
        <v>10</v>
      </c>
      <c r="CG16" s="213">
        <v>2</v>
      </c>
      <c r="CH16" s="213">
        <v>3</v>
      </c>
      <c r="CI16" s="213">
        <v>1</v>
      </c>
      <c r="CJ16" s="213">
        <v>1</v>
      </c>
      <c r="CK16" s="213">
        <v>0</v>
      </c>
      <c r="CL16" s="202">
        <f t="shared" si="21"/>
        <v>7</v>
      </c>
      <c r="CM16" s="213">
        <v>2</v>
      </c>
      <c r="CN16" s="202">
        <f t="shared" si="22"/>
        <v>66</v>
      </c>
      <c r="CO16" s="213">
        <v>7</v>
      </c>
      <c r="CP16" s="213">
        <v>5</v>
      </c>
      <c r="CQ16" s="213">
        <v>0</v>
      </c>
      <c r="CR16" s="202">
        <f t="shared" si="23"/>
        <v>5</v>
      </c>
      <c r="CS16" s="213">
        <v>11</v>
      </c>
      <c r="CT16" s="213">
        <v>7</v>
      </c>
      <c r="CU16" s="213">
        <v>2</v>
      </c>
      <c r="CV16" s="213">
        <v>3</v>
      </c>
      <c r="CW16" s="202">
        <f t="shared" si="24"/>
        <v>5</v>
      </c>
      <c r="CX16" s="213">
        <v>9</v>
      </c>
      <c r="CY16" s="202">
        <f t="shared" si="25"/>
        <v>44</v>
      </c>
      <c r="CZ16" s="213">
        <v>0</v>
      </c>
      <c r="DA16" s="213">
        <v>2</v>
      </c>
      <c r="DB16" s="213">
        <v>32</v>
      </c>
      <c r="DC16" s="202">
        <f t="shared" si="26"/>
        <v>34</v>
      </c>
      <c r="DD16" s="213">
        <v>0</v>
      </c>
      <c r="DE16" s="213">
        <v>0</v>
      </c>
      <c r="DF16" s="213">
        <v>18</v>
      </c>
      <c r="DG16" s="213">
        <v>0</v>
      </c>
      <c r="DH16" s="213">
        <v>2</v>
      </c>
      <c r="DI16" s="213">
        <v>6</v>
      </c>
      <c r="DJ16" s="213">
        <v>0</v>
      </c>
      <c r="DK16" s="213">
        <v>6</v>
      </c>
      <c r="DL16" s="213">
        <v>1</v>
      </c>
      <c r="DM16" s="202">
        <f t="shared" si="27"/>
        <v>33</v>
      </c>
      <c r="DN16" s="202">
        <f t="shared" si="28"/>
        <v>67</v>
      </c>
      <c r="DO16" s="213">
        <v>15</v>
      </c>
      <c r="DP16" s="213">
        <v>22</v>
      </c>
      <c r="DQ16" s="213">
        <v>1</v>
      </c>
      <c r="DR16" s="202">
        <f t="shared" si="29"/>
        <v>23</v>
      </c>
      <c r="DS16" s="213">
        <v>3</v>
      </c>
      <c r="DT16" s="213">
        <v>11</v>
      </c>
      <c r="DU16" s="202">
        <f t="shared" si="30"/>
        <v>52</v>
      </c>
      <c r="DV16" s="213">
        <v>7</v>
      </c>
      <c r="DW16" s="202">
        <f t="shared" si="31"/>
        <v>7</v>
      </c>
      <c r="DX16" s="213">
        <v>8</v>
      </c>
      <c r="DY16" s="213">
        <v>29</v>
      </c>
      <c r="DZ16" s="213">
        <v>2</v>
      </c>
      <c r="EA16" s="213">
        <v>0</v>
      </c>
      <c r="EB16" s="213">
        <v>1</v>
      </c>
      <c r="EC16" s="213">
        <v>0</v>
      </c>
      <c r="ED16" s="202">
        <f t="shared" si="32"/>
        <v>3</v>
      </c>
      <c r="EE16" s="213">
        <v>5</v>
      </c>
      <c r="EF16" s="213">
        <v>37</v>
      </c>
      <c r="EG16" s="213">
        <v>0</v>
      </c>
      <c r="EH16" s="213">
        <v>0</v>
      </c>
      <c r="EI16" s="213">
        <v>0</v>
      </c>
      <c r="EJ16" s="213">
        <v>0</v>
      </c>
      <c r="EK16" s="213">
        <v>95</v>
      </c>
      <c r="EL16" s="213">
        <v>1</v>
      </c>
      <c r="EM16" s="213">
        <v>4</v>
      </c>
      <c r="EN16" s="213">
        <v>0</v>
      </c>
      <c r="EO16" s="213">
        <v>1</v>
      </c>
      <c r="EP16" s="202">
        <f t="shared" si="33"/>
        <v>101</v>
      </c>
      <c r="EQ16" s="202">
        <f t="shared" si="34"/>
        <v>183</v>
      </c>
      <c r="ER16" s="213">
        <v>22</v>
      </c>
      <c r="ES16" s="202">
        <f t="shared" si="35"/>
        <v>22</v>
      </c>
      <c r="ET16" s="213">
        <v>1</v>
      </c>
      <c r="EU16" s="213">
        <v>2</v>
      </c>
      <c r="EV16" s="213">
        <v>20</v>
      </c>
      <c r="EW16" s="213">
        <v>8</v>
      </c>
      <c r="EX16" s="213">
        <v>3</v>
      </c>
      <c r="EY16" s="213">
        <v>12</v>
      </c>
      <c r="EZ16" s="213">
        <v>1</v>
      </c>
      <c r="FA16" s="213">
        <v>8</v>
      </c>
      <c r="FB16" s="213">
        <v>1</v>
      </c>
      <c r="FC16" s="213">
        <v>0</v>
      </c>
      <c r="FD16" s="213">
        <v>1</v>
      </c>
      <c r="FE16" s="213">
        <v>2</v>
      </c>
      <c r="FF16" s="213">
        <v>2</v>
      </c>
      <c r="FG16" s="213">
        <v>11</v>
      </c>
      <c r="FH16" s="213">
        <v>3</v>
      </c>
      <c r="FI16" s="213">
        <v>3</v>
      </c>
      <c r="FJ16" s="202">
        <f t="shared" si="36"/>
        <v>75</v>
      </c>
      <c r="FK16" s="202">
        <f t="shared" si="37"/>
        <v>78</v>
      </c>
      <c r="FL16" s="213">
        <v>26</v>
      </c>
      <c r="FM16" s="213">
        <v>39</v>
      </c>
      <c r="FN16" s="213">
        <v>24</v>
      </c>
      <c r="FO16" s="213">
        <v>0</v>
      </c>
      <c r="FP16" s="213">
        <v>10</v>
      </c>
      <c r="FQ16" s="213">
        <v>23</v>
      </c>
      <c r="FR16" s="213">
        <v>10</v>
      </c>
      <c r="FS16" s="202">
        <f t="shared" si="38"/>
        <v>43</v>
      </c>
      <c r="FT16" s="213">
        <v>5</v>
      </c>
      <c r="FU16" s="213">
        <v>2</v>
      </c>
      <c r="FV16" s="202">
        <f t="shared" si="39"/>
        <v>7</v>
      </c>
      <c r="FW16" s="202">
        <f t="shared" si="40"/>
        <v>139</v>
      </c>
      <c r="FX16" s="213">
        <v>21</v>
      </c>
      <c r="FY16" s="213">
        <v>33</v>
      </c>
      <c r="FZ16" s="213">
        <v>9</v>
      </c>
      <c r="GA16" s="213">
        <v>11</v>
      </c>
      <c r="GB16" s="213">
        <f t="shared" si="42"/>
        <v>20</v>
      </c>
      <c r="GC16" s="213">
        <v>1</v>
      </c>
      <c r="GD16" s="213">
        <v>6</v>
      </c>
      <c r="GE16" s="202">
        <f t="shared" si="41"/>
        <v>81</v>
      </c>
    </row>
    <row r="17" spans="1:187" ht="67.5" customHeight="1">
      <c r="A17" s="211">
        <v>11</v>
      </c>
      <c r="B17" s="212" t="s">
        <v>282</v>
      </c>
      <c r="C17" s="213">
        <f>(M17+AP17+BF17+BQ17+CN17+CY17+DN17+DU17+DW17+EQ17+ES17+FK17+FW17+GE17)/14</f>
        <v>20421.079280045349</v>
      </c>
      <c r="D17" s="213">
        <v>0</v>
      </c>
      <c r="E17" s="213">
        <v>15376</v>
      </c>
      <c r="F17" s="202">
        <f>SUM(D17:E17)/1</f>
        <v>15376</v>
      </c>
      <c r="G17" s="213">
        <v>15000</v>
      </c>
      <c r="H17" s="213">
        <v>13632</v>
      </c>
      <c r="I17" s="213">
        <v>14117</v>
      </c>
      <c r="J17" s="213">
        <v>17000</v>
      </c>
      <c r="K17" s="213">
        <v>9657</v>
      </c>
      <c r="L17" s="213">
        <v>10267</v>
      </c>
      <c r="M17" s="202">
        <f>(F17+G17+H17+I17+J17+K17+L17)/6</f>
        <v>15841.5</v>
      </c>
      <c r="N17" s="213">
        <v>16677</v>
      </c>
      <c r="O17" s="213">
        <v>12955</v>
      </c>
      <c r="P17" s="202">
        <f>(SUM(N17:O17))/2</f>
        <v>14816</v>
      </c>
      <c r="Q17" s="213">
        <v>16885</v>
      </c>
      <c r="R17" s="213">
        <v>14333</v>
      </c>
      <c r="S17" s="213">
        <v>15000</v>
      </c>
      <c r="T17" s="202">
        <f>(SUM(R17:S17))/2</f>
        <v>14666.5</v>
      </c>
      <c r="U17" s="213">
        <v>15848</v>
      </c>
      <c r="V17" s="213">
        <v>14266</v>
      </c>
      <c r="W17" s="213">
        <v>14521</v>
      </c>
      <c r="X17" s="202">
        <f>(SUM(V17:W17))/2</f>
        <v>14393.5</v>
      </c>
      <c r="Y17" s="213">
        <v>14500</v>
      </c>
      <c r="Z17" s="213">
        <v>15875</v>
      </c>
      <c r="AA17" s="202">
        <f>(SUM(Y17:Z17))/1</f>
        <v>30375</v>
      </c>
      <c r="AB17" s="213">
        <v>16584</v>
      </c>
      <c r="AC17" s="213">
        <v>14808</v>
      </c>
      <c r="AD17" s="213">
        <v>15300</v>
      </c>
      <c r="AE17" s="202">
        <f>(SUM(AB17:AD17))/2</f>
        <v>23346</v>
      </c>
      <c r="AF17" s="213">
        <v>14920</v>
      </c>
      <c r="AG17" s="213">
        <v>14126</v>
      </c>
      <c r="AH17" s="213">
        <v>15200</v>
      </c>
      <c r="AI17" s="213">
        <v>15000</v>
      </c>
      <c r="AJ17" s="202">
        <f>(SUM(AH17:AI17))/1</f>
        <v>30200</v>
      </c>
      <c r="AK17" s="213">
        <v>17727</v>
      </c>
      <c r="AL17" s="213">
        <v>12000</v>
      </c>
      <c r="AM17" s="202">
        <f>(SUM(AK17:AL17))/2</f>
        <v>14863.5</v>
      </c>
      <c r="AN17" s="213">
        <v>22000</v>
      </c>
      <c r="AO17" s="202">
        <f>(AJ17+AM17+AN17)/2</f>
        <v>33531.75</v>
      </c>
      <c r="AP17" s="202">
        <f>(P17+Q17+T17+U17+X17+AA17+AE17+AF17+AG17+AO17)/10</f>
        <v>19290.775000000001</v>
      </c>
      <c r="AQ17" s="213">
        <v>16600</v>
      </c>
      <c r="AR17" s="213">
        <v>35000</v>
      </c>
      <c r="AS17" s="213">
        <v>19721</v>
      </c>
      <c r="AT17" s="202">
        <f>SUM(AR17:AS17)/1</f>
        <v>54721</v>
      </c>
      <c r="AU17" s="213">
        <v>15186</v>
      </c>
      <c r="AV17" s="213">
        <v>16580</v>
      </c>
      <c r="AW17" s="213">
        <v>15000</v>
      </c>
      <c r="AX17" s="213">
        <v>16750</v>
      </c>
      <c r="AY17" s="213">
        <v>18250</v>
      </c>
      <c r="AZ17" s="213">
        <v>18000</v>
      </c>
      <c r="BA17" s="213">
        <v>16326</v>
      </c>
      <c r="BB17" s="213">
        <v>16303</v>
      </c>
      <c r="BC17" s="213">
        <v>17250</v>
      </c>
      <c r="BD17" s="202">
        <f>(SUM(AU17:BC17))/7</f>
        <v>21377.857142857141</v>
      </c>
      <c r="BE17" s="213">
        <v>13364</v>
      </c>
      <c r="BF17" s="202">
        <f>(AQ17+AT17+BD17+BE17)/4</f>
        <v>26515.714285714286</v>
      </c>
      <c r="BG17" s="213">
        <v>13867</v>
      </c>
      <c r="BH17" s="213">
        <v>15500</v>
      </c>
      <c r="BI17" s="213">
        <v>17389</v>
      </c>
      <c r="BJ17" s="213">
        <v>15725</v>
      </c>
      <c r="BK17" s="213">
        <v>15835</v>
      </c>
      <c r="BL17" s="213">
        <v>13885</v>
      </c>
      <c r="BM17" s="213">
        <v>0</v>
      </c>
      <c r="BN17" s="213">
        <v>11040</v>
      </c>
      <c r="BO17" s="213">
        <v>13286</v>
      </c>
      <c r="BP17" s="202">
        <f>SUM(BN17:BO17)/2</f>
        <v>12163</v>
      </c>
      <c r="BQ17" s="202">
        <f>(BG17+BH17+BI17+BJ17+BK17+BL17+BM17+BP17)/7</f>
        <v>14909.142857142857</v>
      </c>
      <c r="BR17" s="213">
        <v>18900</v>
      </c>
      <c r="BS17" s="213">
        <v>17500</v>
      </c>
      <c r="BT17" s="213">
        <v>0</v>
      </c>
      <c r="BU17" s="213">
        <v>13693</v>
      </c>
      <c r="BV17" s="213">
        <v>16434</v>
      </c>
      <c r="BW17" s="213">
        <v>12140</v>
      </c>
      <c r="BX17" s="202">
        <f>(SUM(BU17:BW17))/3</f>
        <v>14089</v>
      </c>
      <c r="BY17" s="213">
        <v>14361</v>
      </c>
      <c r="BZ17" s="213">
        <v>18834</v>
      </c>
      <c r="CA17" s="213">
        <v>0</v>
      </c>
      <c r="CB17" s="213">
        <v>0</v>
      </c>
      <c r="CC17" s="213">
        <v>0</v>
      </c>
      <c r="CD17" s="213">
        <v>17000</v>
      </c>
      <c r="CE17" s="202">
        <f>(SUM(BZ17:CD17))/2</f>
        <v>17917</v>
      </c>
      <c r="CF17" s="213">
        <v>19875</v>
      </c>
      <c r="CG17" s="213">
        <v>0</v>
      </c>
      <c r="CH17" s="213">
        <v>21000</v>
      </c>
      <c r="CI17" s="213">
        <v>12400</v>
      </c>
      <c r="CJ17" s="213">
        <v>0</v>
      </c>
      <c r="CK17" s="213">
        <v>31000</v>
      </c>
      <c r="CL17" s="202">
        <f>(SUM(CG17:CK17))/3</f>
        <v>21466.666666666668</v>
      </c>
      <c r="CM17" s="213">
        <v>7000</v>
      </c>
      <c r="CN17" s="202">
        <f>(BR17+BS17+BT17+BX17+BY17+CE17+CF17+CL17+CM17)/8</f>
        <v>16388.583333333336</v>
      </c>
      <c r="CO17" s="213">
        <v>0</v>
      </c>
      <c r="CP17" s="213">
        <v>10556</v>
      </c>
      <c r="CQ17" s="213">
        <v>7500</v>
      </c>
      <c r="CR17" s="202">
        <f>(SUM(CP17:CQ17))/2</f>
        <v>9028</v>
      </c>
      <c r="CS17" s="213">
        <v>16778</v>
      </c>
      <c r="CT17" s="213">
        <v>32334</v>
      </c>
      <c r="CU17" s="213">
        <v>23751</v>
      </c>
      <c r="CV17" s="213">
        <v>15000</v>
      </c>
      <c r="CW17" s="202">
        <f>(SUM(CU17:CV17))/2</f>
        <v>19375.5</v>
      </c>
      <c r="CX17" s="213">
        <v>5000</v>
      </c>
      <c r="CY17" s="202">
        <f>(CO17+CR17+CS17+CT17+CW17+CX17)/3</f>
        <v>27505.166666666668</v>
      </c>
      <c r="CZ17" s="213">
        <v>0</v>
      </c>
      <c r="DA17" s="213">
        <v>11198.1</v>
      </c>
      <c r="DB17" s="213">
        <v>14566</v>
      </c>
      <c r="DC17" s="202">
        <f>(SUM(CZ17:DB17))/2</f>
        <v>12882.05</v>
      </c>
      <c r="DD17" s="213">
        <v>25000</v>
      </c>
      <c r="DE17" s="213">
        <v>0</v>
      </c>
      <c r="DF17" s="213">
        <v>14112</v>
      </c>
      <c r="DG17" s="213">
        <v>0</v>
      </c>
      <c r="DH17" s="213">
        <v>13895</v>
      </c>
      <c r="DI17" s="213">
        <v>13018</v>
      </c>
      <c r="DJ17" s="213">
        <v>15000</v>
      </c>
      <c r="DK17" s="213">
        <v>11934</v>
      </c>
      <c r="DL17" s="213">
        <v>0</v>
      </c>
      <c r="DM17" s="202">
        <f>(SUM(DE17:DL17))/5</f>
        <v>13591.8</v>
      </c>
      <c r="DN17" s="202">
        <f>(DC17+DD17+DM17)/2</f>
        <v>25736.925000000003</v>
      </c>
      <c r="DO17" s="213">
        <v>14572</v>
      </c>
      <c r="DP17" s="213">
        <v>14133</v>
      </c>
      <c r="DQ17" s="213">
        <v>213600</v>
      </c>
      <c r="DR17" s="202">
        <f>(SUM(DP17:DQ17))/2</f>
        <v>113866.5</v>
      </c>
      <c r="DS17" s="213">
        <v>12250</v>
      </c>
      <c r="DT17" s="213">
        <v>19600</v>
      </c>
      <c r="DU17" s="202">
        <f>(DO17+DR17+DS17+DT17)/4</f>
        <v>40072.125</v>
      </c>
      <c r="DV17" s="213">
        <v>17000</v>
      </c>
      <c r="DW17" s="202">
        <f t="shared" si="31"/>
        <v>17000</v>
      </c>
      <c r="DX17" s="213">
        <v>12857</v>
      </c>
      <c r="DY17" s="213">
        <v>16551</v>
      </c>
      <c r="DZ17" s="213">
        <v>0</v>
      </c>
      <c r="EA17" s="213">
        <v>0</v>
      </c>
      <c r="EB17" s="213">
        <v>15000</v>
      </c>
      <c r="EC17" s="213">
        <v>22500</v>
      </c>
      <c r="ED17" s="202">
        <f>(SUM(DZ17:EC17))/1</f>
        <v>37500</v>
      </c>
      <c r="EE17" s="213">
        <v>18439</v>
      </c>
      <c r="EF17" s="213">
        <v>16034</v>
      </c>
      <c r="EG17" s="213">
        <v>16000</v>
      </c>
      <c r="EH17" s="213">
        <v>0</v>
      </c>
      <c r="EI17" s="213">
        <v>0</v>
      </c>
      <c r="EJ17" s="213">
        <v>0</v>
      </c>
      <c r="EK17" s="213">
        <v>14205</v>
      </c>
      <c r="EL17" s="213">
        <v>0</v>
      </c>
      <c r="EM17" s="213">
        <v>0</v>
      </c>
      <c r="EN17" s="213">
        <v>0</v>
      </c>
      <c r="EO17" s="213">
        <v>25000</v>
      </c>
      <c r="EP17" s="202">
        <f>(SUM(EG17:EO17))/3</f>
        <v>18401.666666666668</v>
      </c>
      <c r="EQ17" s="202">
        <f>(DX17+DY17+ED17+EE17+EF17+EP17)/6</f>
        <v>19963.777777777777</v>
      </c>
      <c r="ER17" s="213">
        <v>15000</v>
      </c>
      <c r="ES17" s="202">
        <f t="shared" si="35"/>
        <v>15000</v>
      </c>
      <c r="ET17" s="213">
        <v>0</v>
      </c>
      <c r="EU17" s="213">
        <v>0</v>
      </c>
      <c r="EV17" s="213">
        <v>17638</v>
      </c>
      <c r="EW17" s="213">
        <v>16739</v>
      </c>
      <c r="EX17" s="213">
        <v>19000</v>
      </c>
      <c r="EY17" s="213">
        <v>18550</v>
      </c>
      <c r="EZ17" s="213">
        <v>0</v>
      </c>
      <c r="FA17" s="213">
        <v>18765</v>
      </c>
      <c r="FB17" s="213">
        <v>0</v>
      </c>
      <c r="FC17" s="213">
        <v>16000</v>
      </c>
      <c r="FD17" s="213">
        <v>30000</v>
      </c>
      <c r="FE17" s="213">
        <v>24000</v>
      </c>
      <c r="FF17" s="213">
        <v>0</v>
      </c>
      <c r="FG17" s="213">
        <v>18400</v>
      </c>
      <c r="FH17" s="213">
        <v>18000</v>
      </c>
      <c r="FI17" s="213">
        <v>18200</v>
      </c>
      <c r="FJ17" s="202">
        <f>(SUM(EV17:FI17))/9</f>
        <v>23921.333333333332</v>
      </c>
      <c r="FK17" s="202">
        <f>(ET17+EU17+FJ17)/1</f>
        <v>23921.333333333332</v>
      </c>
      <c r="FL17" s="213">
        <v>11917</v>
      </c>
      <c r="FM17" s="213">
        <v>14667</v>
      </c>
      <c r="FN17" s="213">
        <v>13194</v>
      </c>
      <c r="FO17" s="213">
        <v>0</v>
      </c>
      <c r="FP17" s="213">
        <v>7875</v>
      </c>
      <c r="FQ17" s="213">
        <v>14437</v>
      </c>
      <c r="FR17" s="213">
        <v>9084</v>
      </c>
      <c r="FS17" s="202">
        <f>(SUM(FO17:FR17))/3</f>
        <v>10465.333333333334</v>
      </c>
      <c r="FT17" s="213">
        <v>15049</v>
      </c>
      <c r="FU17" s="213">
        <v>14375</v>
      </c>
      <c r="FV17" s="202">
        <f>(SUM(FT17:FU17))/2</f>
        <v>14712</v>
      </c>
      <c r="FW17" s="202">
        <f>(FL17+FM17+FN17+FS17+FV17)/5</f>
        <v>12991.066666666668</v>
      </c>
      <c r="FX17" s="213">
        <v>13236</v>
      </c>
      <c r="FY17" s="213">
        <v>5800</v>
      </c>
      <c r="FZ17" s="213">
        <v>12000</v>
      </c>
      <c r="GA17" s="213">
        <v>6000</v>
      </c>
      <c r="GB17" s="213">
        <f>(SUM(FZ17:GA17))/2</f>
        <v>9000</v>
      </c>
      <c r="GC17" s="213">
        <v>0</v>
      </c>
      <c r="GD17" s="213">
        <v>15000</v>
      </c>
      <c r="GE17" s="202">
        <f>(FX17+FY17+GB17+GC17+GD17)/4</f>
        <v>10759</v>
      </c>
    </row>
    <row r="18" spans="1:187" ht="102.75" customHeight="1">
      <c r="A18" s="211">
        <v>12</v>
      </c>
      <c r="B18" s="212" t="s">
        <v>283</v>
      </c>
      <c r="C18" s="213">
        <f>M18+AP18+BF18+BQ18+CN18+CY18+DN18+DU18+DW18+EQ18+ES18+FK18+FW18+GE18</f>
        <v>2629</v>
      </c>
      <c r="D18" s="213">
        <v>1</v>
      </c>
      <c r="E18" s="213">
        <v>34</v>
      </c>
      <c r="F18" s="202">
        <f>SUM(D18:E18)</f>
        <v>35</v>
      </c>
      <c r="G18" s="213">
        <v>2</v>
      </c>
      <c r="H18" s="213">
        <v>26</v>
      </c>
      <c r="I18" s="213">
        <v>45</v>
      </c>
      <c r="J18" s="213">
        <v>43</v>
      </c>
      <c r="K18" s="213">
        <v>17</v>
      </c>
      <c r="L18" s="213">
        <v>4</v>
      </c>
      <c r="M18" s="202">
        <f>F18+G18+H18+I18+J18+K18+L18</f>
        <v>172</v>
      </c>
      <c r="N18" s="213">
        <v>36</v>
      </c>
      <c r="O18" s="213">
        <v>12</v>
      </c>
      <c r="P18" s="202">
        <f>SUM(N18:O18)</f>
        <v>48</v>
      </c>
      <c r="Q18" s="213">
        <v>53</v>
      </c>
      <c r="R18" s="213">
        <v>32</v>
      </c>
      <c r="S18" s="213">
        <v>1</v>
      </c>
      <c r="T18" s="202">
        <f>SUM(R18:S18)</f>
        <v>33</v>
      </c>
      <c r="U18" s="213">
        <v>22</v>
      </c>
      <c r="V18" s="213">
        <v>32</v>
      </c>
      <c r="W18" s="213">
        <v>25</v>
      </c>
      <c r="X18" s="202">
        <f>SUM(V18:W18)</f>
        <v>57</v>
      </c>
      <c r="Y18" s="213">
        <v>6</v>
      </c>
      <c r="Z18" s="213">
        <v>4</v>
      </c>
      <c r="AA18" s="202">
        <f>SUM(Y18:Z18)</f>
        <v>10</v>
      </c>
      <c r="AB18" s="213">
        <v>6</v>
      </c>
      <c r="AC18" s="213">
        <v>13</v>
      </c>
      <c r="AD18" s="213">
        <v>10</v>
      </c>
      <c r="AE18" s="202">
        <f>SUM(AB18:AD18)</f>
        <v>29</v>
      </c>
      <c r="AF18" s="213">
        <v>36</v>
      </c>
      <c r="AG18" s="213">
        <v>10</v>
      </c>
      <c r="AH18" s="213">
        <v>5</v>
      </c>
      <c r="AI18" s="213">
        <v>3</v>
      </c>
      <c r="AJ18" s="202">
        <f>SUM(AH18:AI18)</f>
        <v>8</v>
      </c>
      <c r="AK18" s="213">
        <v>11</v>
      </c>
      <c r="AL18" s="213">
        <v>8</v>
      </c>
      <c r="AM18" s="202">
        <f>SUM(AK18:AL18)</f>
        <v>19</v>
      </c>
      <c r="AN18" s="213">
        <v>1</v>
      </c>
      <c r="AO18" s="202">
        <f>AJ18+AM18+AN18</f>
        <v>28</v>
      </c>
      <c r="AP18" s="202">
        <f>P18+Q18+T18+U18+X18+AA18+AE18+AF18+AG18+AO18</f>
        <v>326</v>
      </c>
      <c r="AQ18" s="213">
        <v>38</v>
      </c>
      <c r="AR18" s="213">
        <v>2</v>
      </c>
      <c r="AS18" s="213">
        <v>74</v>
      </c>
      <c r="AT18" s="202">
        <f>SUM(AR18:AS18)</f>
        <v>76</v>
      </c>
      <c r="AU18" s="213">
        <v>69</v>
      </c>
      <c r="AV18" s="213">
        <v>51</v>
      </c>
      <c r="AW18" s="213">
        <v>1</v>
      </c>
      <c r="AX18" s="213">
        <v>54</v>
      </c>
      <c r="AY18" s="213">
        <v>47</v>
      </c>
      <c r="AZ18" s="213">
        <v>1</v>
      </c>
      <c r="BA18" s="213">
        <v>38</v>
      </c>
      <c r="BB18" s="213">
        <v>76</v>
      </c>
      <c r="BC18" s="213">
        <v>8</v>
      </c>
      <c r="BD18" s="202">
        <f>SUM(AU18:BC18)</f>
        <v>345</v>
      </c>
      <c r="BE18" s="213">
        <v>31</v>
      </c>
      <c r="BF18" s="202">
        <f>AQ18+AT18+BD18+BE18</f>
        <v>490</v>
      </c>
      <c r="BG18" s="213">
        <v>22</v>
      </c>
      <c r="BH18" s="213">
        <v>7</v>
      </c>
      <c r="BI18" s="213">
        <v>24</v>
      </c>
      <c r="BJ18" s="213">
        <v>16</v>
      </c>
      <c r="BK18" s="213">
        <v>17</v>
      </c>
      <c r="BL18" s="213">
        <v>47</v>
      </c>
      <c r="BM18" s="213">
        <v>0</v>
      </c>
      <c r="BN18" s="213">
        <v>25</v>
      </c>
      <c r="BO18" s="213">
        <v>13</v>
      </c>
      <c r="BP18" s="202">
        <f>SUM(BN18:BO18)</f>
        <v>38</v>
      </c>
      <c r="BQ18" s="202">
        <f>BG18+BH18+BI18+BJ18+BK18+BL18+BM18+BP18</f>
        <v>171</v>
      </c>
      <c r="BR18" s="213">
        <v>13</v>
      </c>
      <c r="BS18" s="213">
        <v>6</v>
      </c>
      <c r="BT18" s="213">
        <v>4</v>
      </c>
      <c r="BU18" s="213">
        <v>15</v>
      </c>
      <c r="BV18" s="213">
        <v>10</v>
      </c>
      <c r="BW18" s="213">
        <v>35</v>
      </c>
      <c r="BX18" s="202">
        <f>SUM(BU18:BW18)</f>
        <v>60</v>
      </c>
      <c r="BY18" s="213">
        <v>30</v>
      </c>
      <c r="BZ18" s="213">
        <v>11</v>
      </c>
      <c r="CA18" s="213">
        <v>0</v>
      </c>
      <c r="CB18" s="213">
        <v>6</v>
      </c>
      <c r="CC18" s="213">
        <v>0</v>
      </c>
      <c r="CD18" s="213">
        <v>5</v>
      </c>
      <c r="CE18" s="202">
        <f>SUM(BZ18:CD18)</f>
        <v>22</v>
      </c>
      <c r="CF18" s="213">
        <v>37</v>
      </c>
      <c r="CG18" s="213">
        <v>2</v>
      </c>
      <c r="CH18" s="213">
        <v>7</v>
      </c>
      <c r="CI18" s="213">
        <v>5</v>
      </c>
      <c r="CJ18" s="213">
        <v>1</v>
      </c>
      <c r="CK18" s="213">
        <v>2</v>
      </c>
      <c r="CL18" s="202">
        <f>SUM(CG18:CK18)</f>
        <v>17</v>
      </c>
      <c r="CM18" s="213">
        <v>8</v>
      </c>
      <c r="CN18" s="202">
        <f>BR18+BS18+BT18+BX18+BY18+CE18+CF18+CL18+CM18</f>
        <v>197</v>
      </c>
      <c r="CO18" s="213">
        <v>7</v>
      </c>
      <c r="CP18" s="213">
        <v>12</v>
      </c>
      <c r="CQ18" s="213">
        <v>4</v>
      </c>
      <c r="CR18" s="202">
        <f>SUM(CP18:CQ18)</f>
        <v>16</v>
      </c>
      <c r="CS18" s="213">
        <v>19</v>
      </c>
      <c r="CT18" s="213">
        <v>18</v>
      </c>
      <c r="CU18" s="213">
        <v>6</v>
      </c>
      <c r="CV18" s="213">
        <v>2</v>
      </c>
      <c r="CW18" s="202">
        <f>SUM(CU18:CV18)</f>
        <v>8</v>
      </c>
      <c r="CX18" s="213">
        <v>10</v>
      </c>
      <c r="CY18" s="202">
        <f>CO18+CR18+CS18+CT18+CW18+CX18</f>
        <v>78</v>
      </c>
      <c r="CZ18" s="213">
        <v>0</v>
      </c>
      <c r="DA18" s="213">
        <v>10</v>
      </c>
      <c r="DB18" s="213">
        <v>86</v>
      </c>
      <c r="DC18" s="202">
        <f>SUM(CZ18:DB18)</f>
        <v>96</v>
      </c>
      <c r="DD18" s="213">
        <v>1</v>
      </c>
      <c r="DE18" s="213">
        <v>0</v>
      </c>
      <c r="DF18" s="213">
        <v>63</v>
      </c>
      <c r="DG18" s="213">
        <v>0</v>
      </c>
      <c r="DH18" s="213">
        <v>18</v>
      </c>
      <c r="DI18" s="213">
        <v>28</v>
      </c>
      <c r="DJ18" s="213">
        <v>1</v>
      </c>
      <c r="DK18" s="213">
        <v>21</v>
      </c>
      <c r="DL18" s="213">
        <v>1</v>
      </c>
      <c r="DM18" s="202">
        <f>SUM(DE18:DL18)</f>
        <v>132</v>
      </c>
      <c r="DN18" s="202">
        <f>DC18+DD18+DM18</f>
        <v>229</v>
      </c>
      <c r="DO18" s="213">
        <v>23</v>
      </c>
      <c r="DP18" s="213">
        <v>50</v>
      </c>
      <c r="DQ18" s="213">
        <v>5</v>
      </c>
      <c r="DR18" s="202">
        <f>SUM(DP18:DQ18)</f>
        <v>55</v>
      </c>
      <c r="DS18" s="213">
        <v>6</v>
      </c>
      <c r="DT18" s="213">
        <v>22</v>
      </c>
      <c r="DU18" s="202">
        <f>DO18+DR18+DS18+DT18</f>
        <v>106</v>
      </c>
      <c r="DV18" s="213">
        <v>10</v>
      </c>
      <c r="DW18" s="202">
        <f t="shared" si="31"/>
        <v>10</v>
      </c>
      <c r="DX18" s="213">
        <v>15</v>
      </c>
      <c r="DY18" s="213">
        <v>74</v>
      </c>
      <c r="DZ18" s="213">
        <v>4</v>
      </c>
      <c r="EA18" s="213">
        <v>0</v>
      </c>
      <c r="EB18" s="213">
        <v>2</v>
      </c>
      <c r="EC18" s="213">
        <v>4</v>
      </c>
      <c r="ED18" s="202">
        <f>SUM(DZ18:EC18)</f>
        <v>10</v>
      </c>
      <c r="EE18" s="213">
        <v>18</v>
      </c>
      <c r="EF18" s="213">
        <v>58</v>
      </c>
      <c r="EG18" s="213">
        <v>1</v>
      </c>
      <c r="EH18" s="213">
        <v>1</v>
      </c>
      <c r="EI18" s="213">
        <v>0</v>
      </c>
      <c r="EJ18" s="213">
        <v>0</v>
      </c>
      <c r="EK18" s="213">
        <v>115</v>
      </c>
      <c r="EL18" s="213">
        <v>1</v>
      </c>
      <c r="EM18" s="213">
        <v>5</v>
      </c>
      <c r="EN18" s="213">
        <v>0</v>
      </c>
      <c r="EO18" s="213">
        <v>2</v>
      </c>
      <c r="EP18" s="202">
        <f>SUM(EG18:EO18)</f>
        <v>125</v>
      </c>
      <c r="EQ18" s="202">
        <f>DX18+DY18+ED18+EE18+EF18+EP18</f>
        <v>300</v>
      </c>
      <c r="ER18" s="213">
        <v>24</v>
      </c>
      <c r="ES18" s="202">
        <f t="shared" si="35"/>
        <v>24</v>
      </c>
      <c r="ET18" s="213">
        <v>1</v>
      </c>
      <c r="EU18" s="213">
        <v>2</v>
      </c>
      <c r="EV18" s="213">
        <v>49</v>
      </c>
      <c r="EW18" s="213">
        <v>31</v>
      </c>
      <c r="EX18" s="213">
        <v>5</v>
      </c>
      <c r="EY18" s="213">
        <v>32</v>
      </c>
      <c r="EZ18" s="213">
        <v>1</v>
      </c>
      <c r="FA18" s="213">
        <v>23</v>
      </c>
      <c r="FB18" s="213">
        <v>1</v>
      </c>
      <c r="FC18" s="213">
        <v>1</v>
      </c>
      <c r="FD18" s="213">
        <v>2</v>
      </c>
      <c r="FE18" s="213">
        <v>4</v>
      </c>
      <c r="FF18" s="213">
        <v>2</v>
      </c>
      <c r="FG18" s="213">
        <v>19</v>
      </c>
      <c r="FH18" s="213">
        <v>4</v>
      </c>
      <c r="FI18" s="213">
        <v>23</v>
      </c>
      <c r="FJ18" s="202">
        <f>SUM(EV18:FI18)</f>
        <v>197</v>
      </c>
      <c r="FK18" s="202">
        <f>ET18+EU18+FJ18</f>
        <v>200</v>
      </c>
      <c r="FL18" s="213">
        <v>35</v>
      </c>
      <c r="FM18" s="213">
        <v>29</v>
      </c>
      <c r="FN18" s="213">
        <v>47</v>
      </c>
      <c r="FO18" s="213">
        <v>0</v>
      </c>
      <c r="FP18" s="213">
        <v>18</v>
      </c>
      <c r="FQ18" s="213">
        <v>49</v>
      </c>
      <c r="FR18" s="213">
        <v>22</v>
      </c>
      <c r="FS18" s="202">
        <f>SUM(FO18:FR18)</f>
        <v>89</v>
      </c>
      <c r="FT18" s="213">
        <v>10</v>
      </c>
      <c r="FU18" s="213">
        <v>4</v>
      </c>
      <c r="FV18" s="202">
        <f>SUM(FT18:FU18)</f>
        <v>14</v>
      </c>
      <c r="FW18" s="202">
        <f>FL18+FM18+FN18+FS18+FV18</f>
        <v>214</v>
      </c>
      <c r="FX18" s="213">
        <v>38</v>
      </c>
      <c r="FY18" s="213">
        <v>38</v>
      </c>
      <c r="FZ18" s="213">
        <v>14</v>
      </c>
      <c r="GA18" s="213">
        <v>14</v>
      </c>
      <c r="GB18" s="213">
        <f>SUM(FZ18:GA18)</f>
        <v>28</v>
      </c>
      <c r="GC18" s="213">
        <v>1</v>
      </c>
      <c r="GD18" s="213">
        <v>7</v>
      </c>
      <c r="GE18" s="202">
        <f>FX18+FY18+GB18+GC18+GD18</f>
        <v>112</v>
      </c>
    </row>
    <row r="19" spans="1:187" ht="39.950000000000003" customHeight="1">
      <c r="A19" s="214">
        <v>13</v>
      </c>
      <c r="B19" s="215" t="s">
        <v>284</v>
      </c>
      <c r="C19" s="213">
        <f>M19+AP19+BF19+BQ19+CN19+CY19+DN19+DU19+DW19+EQ19+ES19+FK19+FW19+GE19</f>
        <v>1554</v>
      </c>
      <c r="D19" s="213">
        <f t="shared" ref="D19:L19" si="43">D10</f>
        <v>1</v>
      </c>
      <c r="E19" s="213">
        <f t="shared" si="43"/>
        <v>25</v>
      </c>
      <c r="F19" s="202">
        <f t="shared" si="43"/>
        <v>26</v>
      </c>
      <c r="G19" s="213">
        <f t="shared" si="43"/>
        <v>2</v>
      </c>
      <c r="H19" s="213">
        <f t="shared" si="43"/>
        <v>21</v>
      </c>
      <c r="I19" s="213">
        <f t="shared" si="43"/>
        <v>31</v>
      </c>
      <c r="J19" s="213">
        <f t="shared" si="43"/>
        <v>16</v>
      </c>
      <c r="K19" s="213">
        <f t="shared" si="43"/>
        <v>7</v>
      </c>
      <c r="L19" s="213">
        <f t="shared" si="43"/>
        <v>3</v>
      </c>
      <c r="M19" s="202">
        <f>F19+G19+H19+I19+J19+K19+L19</f>
        <v>106</v>
      </c>
      <c r="N19" s="213">
        <f>N10</f>
        <v>36</v>
      </c>
      <c r="O19" s="213">
        <f>O10</f>
        <v>11</v>
      </c>
      <c r="P19" s="202">
        <f>SUM(N19:O19)</f>
        <v>47</v>
      </c>
      <c r="Q19" s="213">
        <f>Q10</f>
        <v>47</v>
      </c>
      <c r="R19" s="213">
        <f>R10</f>
        <v>30</v>
      </c>
      <c r="S19" s="213">
        <f>S10</f>
        <v>1</v>
      </c>
      <c r="T19" s="202">
        <f>SUM(R19:S19)</f>
        <v>31</v>
      </c>
      <c r="U19" s="213">
        <f>U10</f>
        <v>22</v>
      </c>
      <c r="V19" s="213">
        <f>V10</f>
        <v>32</v>
      </c>
      <c r="W19" s="213">
        <f>W10</f>
        <v>24</v>
      </c>
      <c r="X19" s="202">
        <f>SUM(V19:W19)</f>
        <v>56</v>
      </c>
      <c r="Y19" s="213">
        <f>Y10</f>
        <v>6</v>
      </c>
      <c r="Z19" s="213">
        <f>Z10</f>
        <v>4</v>
      </c>
      <c r="AA19" s="202">
        <f>SUM(Y19:Z19)</f>
        <v>10</v>
      </c>
      <c r="AB19" s="213">
        <f>AB10</f>
        <v>6</v>
      </c>
      <c r="AC19" s="213">
        <f>AC10</f>
        <v>13</v>
      </c>
      <c r="AD19" s="213">
        <f>AD10</f>
        <v>10</v>
      </c>
      <c r="AE19" s="202">
        <f>SUM(AB19:AD19)</f>
        <v>29</v>
      </c>
      <c r="AF19" s="213">
        <f>AF10</f>
        <v>36</v>
      </c>
      <c r="AG19" s="213">
        <f>AG10</f>
        <v>8</v>
      </c>
      <c r="AH19" s="213">
        <f>AH10</f>
        <v>5</v>
      </c>
      <c r="AI19" s="213">
        <f>AI10</f>
        <v>3</v>
      </c>
      <c r="AJ19" s="202">
        <f>SUM(AH19:AI19)</f>
        <v>8</v>
      </c>
      <c r="AK19" s="213">
        <f>AK10</f>
        <v>11</v>
      </c>
      <c r="AL19" s="213">
        <f>AL10</f>
        <v>8</v>
      </c>
      <c r="AM19" s="202">
        <f>SUM(AK19:AL19)</f>
        <v>19</v>
      </c>
      <c r="AN19" s="213">
        <f>AN10</f>
        <v>1</v>
      </c>
      <c r="AO19" s="202">
        <f>AJ19+AM19+AN19</f>
        <v>28</v>
      </c>
      <c r="AP19" s="202">
        <f>P19+Q19+T19+U19+X19+AA19+AE19+AF19+AG19+AO19</f>
        <v>314</v>
      </c>
      <c r="AQ19" s="213">
        <f>AQ10</f>
        <v>20</v>
      </c>
      <c r="AR19" s="213">
        <f>AR10</f>
        <v>1</v>
      </c>
      <c r="AS19" s="213">
        <f>AS10</f>
        <v>45</v>
      </c>
      <c r="AT19" s="202">
        <f>SUM(AR19:AS19)</f>
        <v>46</v>
      </c>
      <c r="AU19" s="213">
        <f t="shared" ref="AU19:BC19" si="44">AU10</f>
        <v>44</v>
      </c>
      <c r="AV19" s="213">
        <f t="shared" si="44"/>
        <v>25</v>
      </c>
      <c r="AW19" s="213">
        <f t="shared" si="44"/>
        <v>1</v>
      </c>
      <c r="AX19" s="213">
        <f t="shared" si="44"/>
        <v>28</v>
      </c>
      <c r="AY19" s="213">
        <f t="shared" si="44"/>
        <v>24</v>
      </c>
      <c r="AZ19" s="213">
        <f t="shared" si="44"/>
        <v>1</v>
      </c>
      <c r="BA19" s="213">
        <f t="shared" si="44"/>
        <v>22</v>
      </c>
      <c r="BB19" s="213">
        <f t="shared" si="44"/>
        <v>44</v>
      </c>
      <c r="BC19" s="213">
        <f t="shared" si="44"/>
        <v>8</v>
      </c>
      <c r="BD19" s="202">
        <f>SUM(AU19:BC19)</f>
        <v>197</v>
      </c>
      <c r="BE19" s="213">
        <f>BE10</f>
        <v>20</v>
      </c>
      <c r="BF19" s="202">
        <f>AQ19+AT19+BD19+BE19</f>
        <v>283</v>
      </c>
      <c r="BG19" s="213">
        <f t="shared" ref="BG19:BO19" si="45">BG10</f>
        <v>14</v>
      </c>
      <c r="BH19" s="213">
        <f t="shared" si="45"/>
        <v>2</v>
      </c>
      <c r="BI19" s="213">
        <f t="shared" si="45"/>
        <v>9</v>
      </c>
      <c r="BJ19" s="213">
        <f t="shared" si="45"/>
        <v>8</v>
      </c>
      <c r="BK19" s="213">
        <f t="shared" si="45"/>
        <v>7</v>
      </c>
      <c r="BL19" s="213">
        <f t="shared" si="45"/>
        <v>19</v>
      </c>
      <c r="BM19" s="213">
        <f t="shared" si="45"/>
        <v>0</v>
      </c>
      <c r="BN19" s="213">
        <f t="shared" si="45"/>
        <v>9</v>
      </c>
      <c r="BO19" s="213">
        <f t="shared" si="45"/>
        <v>7</v>
      </c>
      <c r="BP19" s="202">
        <f>SUM(BN19:BO19)</f>
        <v>16</v>
      </c>
      <c r="BQ19" s="202">
        <f>BG19+BH19+BI19+BJ19+BK19+BL19+BM19+BP19</f>
        <v>75</v>
      </c>
      <c r="BR19" s="213">
        <f t="shared" ref="BR19:BW19" si="46">BR10</f>
        <v>10</v>
      </c>
      <c r="BS19" s="213">
        <f t="shared" si="46"/>
        <v>4</v>
      </c>
      <c r="BT19" s="213">
        <f t="shared" si="46"/>
        <v>0</v>
      </c>
      <c r="BU19" s="213">
        <f t="shared" si="46"/>
        <v>13</v>
      </c>
      <c r="BV19" s="213">
        <f t="shared" si="46"/>
        <v>5</v>
      </c>
      <c r="BW19" s="213">
        <f t="shared" si="46"/>
        <v>23</v>
      </c>
      <c r="BX19" s="202">
        <f>SUM(BU19:BW19)</f>
        <v>41</v>
      </c>
      <c r="BY19" s="213">
        <f t="shared" ref="BY19:CD19" si="47">BY10</f>
        <v>17</v>
      </c>
      <c r="BZ19" s="213">
        <f t="shared" si="47"/>
        <v>8</v>
      </c>
      <c r="CA19" s="213">
        <f t="shared" si="47"/>
        <v>0</v>
      </c>
      <c r="CB19" s="213">
        <f t="shared" si="47"/>
        <v>1</v>
      </c>
      <c r="CC19" s="213">
        <f t="shared" si="47"/>
        <v>0</v>
      </c>
      <c r="CD19" s="213">
        <f t="shared" si="47"/>
        <v>4</v>
      </c>
      <c r="CE19" s="202">
        <f>SUM(BZ19:CD19)</f>
        <v>13</v>
      </c>
      <c r="CF19" s="213">
        <f t="shared" ref="CF19:CK19" si="48">CF10</f>
        <v>28</v>
      </c>
      <c r="CG19" s="213">
        <f t="shared" si="48"/>
        <v>0</v>
      </c>
      <c r="CH19" s="213">
        <f t="shared" si="48"/>
        <v>5</v>
      </c>
      <c r="CI19" s="213">
        <f t="shared" si="48"/>
        <v>5</v>
      </c>
      <c r="CJ19" s="213">
        <f t="shared" si="48"/>
        <v>0</v>
      </c>
      <c r="CK19" s="213">
        <f t="shared" si="48"/>
        <v>2</v>
      </c>
      <c r="CL19" s="202">
        <f>SUM(CG19:CK19)</f>
        <v>12</v>
      </c>
      <c r="CM19" s="213">
        <f>CM10</f>
        <v>5</v>
      </c>
      <c r="CN19" s="202">
        <f>BR19+BS19+BT19+BX19+BY19+CE19+CF19+CL19+CM19</f>
        <v>130</v>
      </c>
      <c r="CO19" s="213">
        <v>0</v>
      </c>
      <c r="CP19" s="213">
        <f>CP10</f>
        <v>9</v>
      </c>
      <c r="CQ19" s="213">
        <f>CQ10</f>
        <v>4</v>
      </c>
      <c r="CR19" s="202">
        <f>SUM(CP19:CQ19)</f>
        <v>13</v>
      </c>
      <c r="CS19" s="213">
        <f>CS10</f>
        <v>8</v>
      </c>
      <c r="CT19" s="213">
        <f>CT10</f>
        <v>9</v>
      </c>
      <c r="CU19" s="213">
        <f>CU10</f>
        <v>4</v>
      </c>
      <c r="CV19" s="213">
        <f>CV10</f>
        <v>1</v>
      </c>
      <c r="CW19" s="202">
        <f>SUM(CU19:CV19)</f>
        <v>5</v>
      </c>
      <c r="CX19" s="213">
        <f>CX10</f>
        <v>2</v>
      </c>
      <c r="CY19" s="202">
        <f>CO19+CR19+CS19+CT19+CW19+CX19</f>
        <v>37</v>
      </c>
      <c r="CZ19" s="213">
        <f>CZ10</f>
        <v>0</v>
      </c>
      <c r="DA19" s="213">
        <f>DA10</f>
        <v>10</v>
      </c>
      <c r="DB19" s="213">
        <f>DB10</f>
        <v>61</v>
      </c>
      <c r="DC19" s="202">
        <f>SUM(CZ19:DB19)</f>
        <v>71</v>
      </c>
      <c r="DD19" s="213">
        <f t="shared" ref="DD19:DL19" si="49">DD10</f>
        <v>1</v>
      </c>
      <c r="DE19" s="213">
        <f t="shared" si="49"/>
        <v>0</v>
      </c>
      <c r="DF19" s="213">
        <f t="shared" si="49"/>
        <v>40</v>
      </c>
      <c r="DG19" s="213">
        <f t="shared" si="49"/>
        <v>0</v>
      </c>
      <c r="DH19" s="213">
        <f t="shared" si="49"/>
        <v>18</v>
      </c>
      <c r="DI19" s="213">
        <f t="shared" si="49"/>
        <v>22</v>
      </c>
      <c r="DJ19" s="213">
        <f t="shared" si="49"/>
        <v>1</v>
      </c>
      <c r="DK19" s="213">
        <f t="shared" si="49"/>
        <v>15</v>
      </c>
      <c r="DL19" s="213">
        <f t="shared" si="49"/>
        <v>0</v>
      </c>
      <c r="DM19" s="202">
        <f>SUM(DE19:DL19)</f>
        <v>96</v>
      </c>
      <c r="DN19" s="203">
        <f>DC19+DD19+DM19</f>
        <v>168</v>
      </c>
      <c r="DO19" s="213">
        <f>DO10</f>
        <v>7</v>
      </c>
      <c r="DP19" s="213">
        <f>DP10</f>
        <v>30</v>
      </c>
      <c r="DQ19" s="213">
        <f>DQ10</f>
        <v>5</v>
      </c>
      <c r="DR19" s="202">
        <f>SUM(DP19:DQ19)</f>
        <v>35</v>
      </c>
      <c r="DS19" s="213">
        <f>DS10</f>
        <v>4</v>
      </c>
      <c r="DT19" s="213">
        <f>DT10</f>
        <v>14</v>
      </c>
      <c r="DU19" s="202">
        <f>DO19+DR19+DS19+DT19</f>
        <v>60</v>
      </c>
      <c r="DV19" s="213">
        <f t="shared" ref="DV19:EC19" si="50">DV10</f>
        <v>5</v>
      </c>
      <c r="DW19" s="202">
        <f t="shared" si="50"/>
        <v>5</v>
      </c>
      <c r="DX19" s="213">
        <f t="shared" si="50"/>
        <v>7</v>
      </c>
      <c r="DY19" s="213">
        <f t="shared" si="50"/>
        <v>40</v>
      </c>
      <c r="DZ19" s="213">
        <f t="shared" si="50"/>
        <v>2</v>
      </c>
      <c r="EA19" s="213">
        <f t="shared" si="50"/>
        <v>0</v>
      </c>
      <c r="EB19" s="213">
        <f t="shared" si="50"/>
        <v>0</v>
      </c>
      <c r="EC19" s="213">
        <f t="shared" si="50"/>
        <v>4</v>
      </c>
      <c r="ED19" s="202">
        <f>SUM(DZ19:EC19)</f>
        <v>6</v>
      </c>
      <c r="EE19" s="213">
        <f t="shared" ref="EE19:EO19" si="51">EE10</f>
        <v>12</v>
      </c>
      <c r="EF19" s="213">
        <f t="shared" si="51"/>
        <v>21</v>
      </c>
      <c r="EG19" s="213">
        <f t="shared" si="51"/>
        <v>1</v>
      </c>
      <c r="EH19" s="213">
        <f t="shared" si="51"/>
        <v>1</v>
      </c>
      <c r="EI19" s="213">
        <f t="shared" si="51"/>
        <v>0</v>
      </c>
      <c r="EJ19" s="213">
        <f t="shared" si="51"/>
        <v>0</v>
      </c>
      <c r="EK19" s="213">
        <f t="shared" si="51"/>
        <v>20</v>
      </c>
      <c r="EL19" s="213">
        <f t="shared" si="51"/>
        <v>0</v>
      </c>
      <c r="EM19" s="213">
        <f t="shared" si="51"/>
        <v>0</v>
      </c>
      <c r="EN19" s="213">
        <f t="shared" si="51"/>
        <v>0</v>
      </c>
      <c r="EO19" s="213">
        <f t="shared" si="51"/>
        <v>1</v>
      </c>
      <c r="EP19" s="202">
        <f>SUM(EG19:EO19)</f>
        <v>23</v>
      </c>
      <c r="EQ19" s="202">
        <f>DX19+DY19+ED19+EE19+EF19+EP19</f>
        <v>109</v>
      </c>
      <c r="ER19" s="213">
        <f t="shared" ref="ER19:EW19" si="52">ER10</f>
        <v>2</v>
      </c>
      <c r="ES19" s="202">
        <f t="shared" si="52"/>
        <v>2</v>
      </c>
      <c r="ET19" s="213">
        <f t="shared" si="52"/>
        <v>0</v>
      </c>
      <c r="EU19" s="213">
        <f t="shared" si="52"/>
        <v>0</v>
      </c>
      <c r="EV19" s="213">
        <f t="shared" si="52"/>
        <v>29</v>
      </c>
      <c r="EW19" s="213">
        <f t="shared" si="52"/>
        <v>23</v>
      </c>
      <c r="EX19" s="213">
        <v>2</v>
      </c>
      <c r="EY19" s="213">
        <f t="shared" ref="EY19:FI19" si="53">EY10</f>
        <v>20</v>
      </c>
      <c r="EZ19" s="213">
        <f t="shared" si="53"/>
        <v>0</v>
      </c>
      <c r="FA19" s="213">
        <f t="shared" si="53"/>
        <v>17</v>
      </c>
      <c r="FB19" s="213">
        <f t="shared" si="53"/>
        <v>0</v>
      </c>
      <c r="FC19" s="213">
        <f t="shared" si="53"/>
        <v>1</v>
      </c>
      <c r="FD19" s="213">
        <f t="shared" si="53"/>
        <v>1</v>
      </c>
      <c r="FE19" s="213">
        <f t="shared" si="53"/>
        <v>1</v>
      </c>
      <c r="FF19" s="213">
        <f t="shared" si="53"/>
        <v>0</v>
      </c>
      <c r="FG19" s="213">
        <f t="shared" si="53"/>
        <v>10</v>
      </c>
      <c r="FH19" s="213">
        <f t="shared" si="53"/>
        <v>1</v>
      </c>
      <c r="FI19" s="213">
        <f t="shared" si="53"/>
        <v>20</v>
      </c>
      <c r="FJ19" s="202">
        <f>SUM(EV19:FI19)</f>
        <v>125</v>
      </c>
      <c r="FK19" s="202">
        <f>ET19+EU19+FJ19</f>
        <v>125</v>
      </c>
      <c r="FL19" s="213">
        <f t="shared" ref="FL19:FR19" si="54">FL10</f>
        <v>12</v>
      </c>
      <c r="FM19" s="213">
        <f t="shared" si="54"/>
        <v>4</v>
      </c>
      <c r="FN19" s="213">
        <f t="shared" si="54"/>
        <v>33</v>
      </c>
      <c r="FO19" s="213">
        <f t="shared" si="54"/>
        <v>0</v>
      </c>
      <c r="FP19" s="213">
        <f t="shared" si="54"/>
        <v>7</v>
      </c>
      <c r="FQ19" s="213">
        <f t="shared" si="54"/>
        <v>26</v>
      </c>
      <c r="FR19" s="213">
        <f t="shared" si="54"/>
        <v>12</v>
      </c>
      <c r="FS19" s="202">
        <f>SUM(FO19:FR19)</f>
        <v>45</v>
      </c>
      <c r="FT19" s="213">
        <f>FT10</f>
        <v>10</v>
      </c>
      <c r="FU19" s="213">
        <f>FU10</f>
        <v>4</v>
      </c>
      <c r="FV19" s="202">
        <f>SUM(FT19:FU19)</f>
        <v>14</v>
      </c>
      <c r="FW19" s="202">
        <f>FL19+FM19+FN19+FS19+FV19</f>
        <v>108</v>
      </c>
      <c r="FX19" s="213">
        <f>FX10</f>
        <v>17</v>
      </c>
      <c r="FY19" s="213">
        <f>FY10</f>
        <v>5</v>
      </c>
      <c r="FZ19" s="213">
        <f>FZ10</f>
        <v>5</v>
      </c>
      <c r="GA19" s="213">
        <f>GA10</f>
        <v>3</v>
      </c>
      <c r="GB19" s="213">
        <f>SUM(FZ19:GA19)</f>
        <v>8</v>
      </c>
      <c r="GC19" s="213">
        <f>GC10</f>
        <v>0</v>
      </c>
      <c r="GD19" s="213">
        <f>GD10</f>
        <v>2</v>
      </c>
      <c r="GE19" s="202">
        <f>FX19+FY19+GB19+GC19+GD19</f>
        <v>32</v>
      </c>
    </row>
    <row r="20" spans="1:187" ht="57.75" customHeight="1">
      <c r="A20" s="204"/>
      <c r="B20" s="205" t="s">
        <v>285</v>
      </c>
      <c r="C20" s="206">
        <f t="shared" ref="C20:BN20" si="55">C19*100/C18</f>
        <v>59.109927729174593</v>
      </c>
      <c r="D20" s="206">
        <f t="shared" si="55"/>
        <v>100</v>
      </c>
      <c r="E20" s="206">
        <f t="shared" si="55"/>
        <v>73.529411764705884</v>
      </c>
      <c r="F20" s="206">
        <f t="shared" si="55"/>
        <v>74.285714285714292</v>
      </c>
      <c r="G20" s="206">
        <f t="shared" si="55"/>
        <v>100</v>
      </c>
      <c r="H20" s="206">
        <f t="shared" si="55"/>
        <v>80.769230769230774</v>
      </c>
      <c r="I20" s="206">
        <f t="shared" si="55"/>
        <v>68.888888888888886</v>
      </c>
      <c r="J20" s="206">
        <f t="shared" si="55"/>
        <v>37.209302325581397</v>
      </c>
      <c r="K20" s="206">
        <f t="shared" si="55"/>
        <v>41.176470588235297</v>
      </c>
      <c r="L20" s="206">
        <f t="shared" si="55"/>
        <v>75</v>
      </c>
      <c r="M20" s="206">
        <f t="shared" si="55"/>
        <v>61.627906976744185</v>
      </c>
      <c r="N20" s="206">
        <f t="shared" si="55"/>
        <v>100</v>
      </c>
      <c r="O20" s="206">
        <f t="shared" si="55"/>
        <v>91.666666666666671</v>
      </c>
      <c r="P20" s="206">
        <f t="shared" si="55"/>
        <v>97.916666666666671</v>
      </c>
      <c r="Q20" s="206">
        <f t="shared" si="55"/>
        <v>88.679245283018872</v>
      </c>
      <c r="R20" s="206">
        <f t="shared" si="55"/>
        <v>93.75</v>
      </c>
      <c r="S20" s="206">
        <f t="shared" si="55"/>
        <v>100</v>
      </c>
      <c r="T20" s="206">
        <f t="shared" si="55"/>
        <v>93.939393939393938</v>
      </c>
      <c r="U20" s="206">
        <f t="shared" si="55"/>
        <v>100</v>
      </c>
      <c r="V20" s="206">
        <f t="shared" si="55"/>
        <v>100</v>
      </c>
      <c r="W20" s="206">
        <f t="shared" si="55"/>
        <v>96</v>
      </c>
      <c r="X20" s="206">
        <f t="shared" si="55"/>
        <v>98.245614035087726</v>
      </c>
      <c r="Y20" s="206">
        <f t="shared" si="55"/>
        <v>100</v>
      </c>
      <c r="Z20" s="206">
        <f t="shared" si="55"/>
        <v>100</v>
      </c>
      <c r="AA20" s="206">
        <f t="shared" si="55"/>
        <v>100</v>
      </c>
      <c r="AB20" s="206">
        <f t="shared" si="55"/>
        <v>100</v>
      </c>
      <c r="AC20" s="206">
        <f t="shared" si="55"/>
        <v>100</v>
      </c>
      <c r="AD20" s="206">
        <f t="shared" si="55"/>
        <v>100</v>
      </c>
      <c r="AE20" s="206">
        <f t="shared" si="55"/>
        <v>100</v>
      </c>
      <c r="AF20" s="206">
        <f t="shared" si="55"/>
        <v>100</v>
      </c>
      <c r="AG20" s="206">
        <f t="shared" si="55"/>
        <v>80</v>
      </c>
      <c r="AH20" s="206">
        <f t="shared" si="55"/>
        <v>100</v>
      </c>
      <c r="AI20" s="206">
        <f t="shared" si="55"/>
        <v>100</v>
      </c>
      <c r="AJ20" s="206">
        <f t="shared" si="55"/>
        <v>100</v>
      </c>
      <c r="AK20" s="206">
        <f t="shared" si="55"/>
        <v>100</v>
      </c>
      <c r="AL20" s="206">
        <f t="shared" si="55"/>
        <v>100</v>
      </c>
      <c r="AM20" s="206">
        <f t="shared" si="55"/>
        <v>100</v>
      </c>
      <c r="AN20" s="206">
        <f t="shared" si="55"/>
        <v>100</v>
      </c>
      <c r="AO20" s="206">
        <f t="shared" si="55"/>
        <v>100</v>
      </c>
      <c r="AP20" s="206">
        <f t="shared" si="55"/>
        <v>96.319018404907979</v>
      </c>
      <c r="AQ20" s="206">
        <f t="shared" si="55"/>
        <v>52.631578947368418</v>
      </c>
      <c r="AR20" s="206">
        <f t="shared" si="55"/>
        <v>50</v>
      </c>
      <c r="AS20" s="206">
        <f t="shared" si="55"/>
        <v>60.810810810810814</v>
      </c>
      <c r="AT20" s="206">
        <f t="shared" si="55"/>
        <v>60.526315789473685</v>
      </c>
      <c r="AU20" s="206">
        <f t="shared" si="55"/>
        <v>63.768115942028984</v>
      </c>
      <c r="AV20" s="206">
        <f t="shared" si="55"/>
        <v>49.019607843137258</v>
      </c>
      <c r="AW20" s="206">
        <f t="shared" si="55"/>
        <v>100</v>
      </c>
      <c r="AX20" s="206">
        <f t="shared" si="55"/>
        <v>51.851851851851855</v>
      </c>
      <c r="AY20" s="206">
        <f t="shared" si="55"/>
        <v>51.063829787234042</v>
      </c>
      <c r="AZ20" s="206">
        <f t="shared" si="55"/>
        <v>100</v>
      </c>
      <c r="BA20" s="206">
        <f t="shared" si="55"/>
        <v>57.89473684210526</v>
      </c>
      <c r="BB20" s="206">
        <f t="shared" si="55"/>
        <v>57.89473684210526</v>
      </c>
      <c r="BC20" s="206">
        <f t="shared" si="55"/>
        <v>100</v>
      </c>
      <c r="BD20" s="206">
        <f t="shared" si="55"/>
        <v>57.10144927536232</v>
      </c>
      <c r="BE20" s="206">
        <f t="shared" si="55"/>
        <v>64.516129032258064</v>
      </c>
      <c r="BF20" s="206">
        <f t="shared" si="55"/>
        <v>57.755102040816325</v>
      </c>
      <c r="BG20" s="206">
        <f t="shared" si="55"/>
        <v>63.636363636363633</v>
      </c>
      <c r="BH20" s="206">
        <f t="shared" si="55"/>
        <v>28.571428571428573</v>
      </c>
      <c r="BI20" s="206">
        <f t="shared" si="55"/>
        <v>37.5</v>
      </c>
      <c r="BJ20" s="206">
        <f t="shared" si="55"/>
        <v>50</v>
      </c>
      <c r="BK20" s="206">
        <f t="shared" si="55"/>
        <v>41.176470588235297</v>
      </c>
      <c r="BL20" s="206">
        <f t="shared" si="55"/>
        <v>40.425531914893618</v>
      </c>
      <c r="BM20" s="206" t="e">
        <f t="shared" si="55"/>
        <v>#DIV/0!</v>
      </c>
      <c r="BN20" s="206">
        <f t="shared" si="55"/>
        <v>36</v>
      </c>
      <c r="BO20" s="206">
        <f t="shared" ref="BO20:DZ20" si="56">BO19*100/BO18</f>
        <v>53.846153846153847</v>
      </c>
      <c r="BP20" s="206">
        <f t="shared" si="56"/>
        <v>42.10526315789474</v>
      </c>
      <c r="BQ20" s="206">
        <f t="shared" si="56"/>
        <v>43.859649122807021</v>
      </c>
      <c r="BR20" s="206">
        <f t="shared" si="56"/>
        <v>76.92307692307692</v>
      </c>
      <c r="BS20" s="206">
        <f t="shared" si="56"/>
        <v>66.666666666666671</v>
      </c>
      <c r="BT20" s="206">
        <f t="shared" si="56"/>
        <v>0</v>
      </c>
      <c r="BU20" s="206">
        <f t="shared" si="56"/>
        <v>86.666666666666671</v>
      </c>
      <c r="BV20" s="206">
        <f t="shared" si="56"/>
        <v>50</v>
      </c>
      <c r="BW20" s="206">
        <f t="shared" si="56"/>
        <v>65.714285714285708</v>
      </c>
      <c r="BX20" s="206">
        <f t="shared" si="56"/>
        <v>68.333333333333329</v>
      </c>
      <c r="BY20" s="206">
        <f t="shared" si="56"/>
        <v>56.666666666666664</v>
      </c>
      <c r="BZ20" s="206">
        <f t="shared" si="56"/>
        <v>72.727272727272734</v>
      </c>
      <c r="CA20" s="206" t="e">
        <f t="shared" si="56"/>
        <v>#DIV/0!</v>
      </c>
      <c r="CB20" s="206">
        <f t="shared" si="56"/>
        <v>16.666666666666668</v>
      </c>
      <c r="CC20" s="206" t="e">
        <f t="shared" si="56"/>
        <v>#DIV/0!</v>
      </c>
      <c r="CD20" s="206">
        <f t="shared" si="56"/>
        <v>80</v>
      </c>
      <c r="CE20" s="206">
        <f t="shared" si="56"/>
        <v>59.090909090909093</v>
      </c>
      <c r="CF20" s="206">
        <f t="shared" si="56"/>
        <v>75.675675675675677</v>
      </c>
      <c r="CG20" s="206">
        <f t="shared" si="56"/>
        <v>0</v>
      </c>
      <c r="CH20" s="206">
        <f t="shared" si="56"/>
        <v>71.428571428571431</v>
      </c>
      <c r="CI20" s="206">
        <f t="shared" si="56"/>
        <v>100</v>
      </c>
      <c r="CJ20" s="206">
        <f t="shared" si="56"/>
        <v>0</v>
      </c>
      <c r="CK20" s="206">
        <f t="shared" si="56"/>
        <v>100</v>
      </c>
      <c r="CL20" s="206">
        <f t="shared" si="56"/>
        <v>70.588235294117652</v>
      </c>
      <c r="CM20" s="206">
        <f t="shared" si="56"/>
        <v>62.5</v>
      </c>
      <c r="CN20" s="206">
        <f t="shared" si="56"/>
        <v>65.989847715736047</v>
      </c>
      <c r="CO20" s="206">
        <f t="shared" si="56"/>
        <v>0</v>
      </c>
      <c r="CP20" s="206">
        <f t="shared" si="56"/>
        <v>75</v>
      </c>
      <c r="CQ20" s="206">
        <f t="shared" si="56"/>
        <v>100</v>
      </c>
      <c r="CR20" s="206">
        <f t="shared" si="56"/>
        <v>81.25</v>
      </c>
      <c r="CS20" s="206">
        <f t="shared" si="56"/>
        <v>42.10526315789474</v>
      </c>
      <c r="CT20" s="206">
        <f t="shared" si="56"/>
        <v>50</v>
      </c>
      <c r="CU20" s="206">
        <f t="shared" si="56"/>
        <v>66.666666666666671</v>
      </c>
      <c r="CV20" s="206">
        <f t="shared" si="56"/>
        <v>50</v>
      </c>
      <c r="CW20" s="206">
        <f t="shared" si="56"/>
        <v>62.5</v>
      </c>
      <c r="CX20" s="206">
        <f t="shared" si="56"/>
        <v>20</v>
      </c>
      <c r="CY20" s="206">
        <f t="shared" si="56"/>
        <v>47.435897435897438</v>
      </c>
      <c r="CZ20" s="206" t="e">
        <f t="shared" si="56"/>
        <v>#DIV/0!</v>
      </c>
      <c r="DA20" s="206">
        <f t="shared" si="56"/>
        <v>100</v>
      </c>
      <c r="DB20" s="206">
        <f t="shared" si="56"/>
        <v>70.930232558139537</v>
      </c>
      <c r="DC20" s="206">
        <f t="shared" si="56"/>
        <v>73.958333333333329</v>
      </c>
      <c r="DD20" s="206">
        <f t="shared" si="56"/>
        <v>100</v>
      </c>
      <c r="DE20" s="206" t="e">
        <f t="shared" si="56"/>
        <v>#DIV/0!</v>
      </c>
      <c r="DF20" s="206">
        <f t="shared" si="56"/>
        <v>63.492063492063494</v>
      </c>
      <c r="DG20" s="206" t="e">
        <f t="shared" si="56"/>
        <v>#DIV/0!</v>
      </c>
      <c r="DH20" s="206">
        <f t="shared" si="56"/>
        <v>100</v>
      </c>
      <c r="DI20" s="206">
        <f t="shared" si="56"/>
        <v>78.571428571428569</v>
      </c>
      <c r="DJ20" s="206">
        <f t="shared" si="56"/>
        <v>100</v>
      </c>
      <c r="DK20" s="206">
        <f t="shared" si="56"/>
        <v>71.428571428571431</v>
      </c>
      <c r="DL20" s="206">
        <f t="shared" si="56"/>
        <v>0</v>
      </c>
      <c r="DM20" s="206">
        <f t="shared" si="56"/>
        <v>72.727272727272734</v>
      </c>
      <c r="DN20" s="206">
        <f t="shared" si="56"/>
        <v>73.362445414847159</v>
      </c>
      <c r="DO20" s="206">
        <f t="shared" si="56"/>
        <v>30.434782608695652</v>
      </c>
      <c r="DP20" s="206">
        <f t="shared" si="56"/>
        <v>60</v>
      </c>
      <c r="DQ20" s="206">
        <f t="shared" si="56"/>
        <v>100</v>
      </c>
      <c r="DR20" s="206">
        <f t="shared" si="56"/>
        <v>63.636363636363633</v>
      </c>
      <c r="DS20" s="206">
        <f t="shared" si="56"/>
        <v>66.666666666666671</v>
      </c>
      <c r="DT20" s="206">
        <f t="shared" si="56"/>
        <v>63.636363636363633</v>
      </c>
      <c r="DU20" s="206">
        <f t="shared" si="56"/>
        <v>56.60377358490566</v>
      </c>
      <c r="DV20" s="206">
        <f t="shared" si="56"/>
        <v>50</v>
      </c>
      <c r="DW20" s="206">
        <f t="shared" si="56"/>
        <v>50</v>
      </c>
      <c r="DX20" s="206">
        <f t="shared" si="56"/>
        <v>46.666666666666664</v>
      </c>
      <c r="DY20" s="206">
        <f t="shared" si="56"/>
        <v>54.054054054054056</v>
      </c>
      <c r="DZ20" s="206">
        <f t="shared" si="56"/>
        <v>50</v>
      </c>
      <c r="EA20" s="206" t="e">
        <f t="shared" ref="EA20:GE20" si="57">EA19*100/EA18</f>
        <v>#DIV/0!</v>
      </c>
      <c r="EB20" s="206">
        <f t="shared" si="57"/>
        <v>0</v>
      </c>
      <c r="EC20" s="206">
        <f t="shared" si="57"/>
        <v>100</v>
      </c>
      <c r="ED20" s="206">
        <f t="shared" si="57"/>
        <v>60</v>
      </c>
      <c r="EE20" s="206">
        <f t="shared" si="57"/>
        <v>66.666666666666671</v>
      </c>
      <c r="EF20" s="206">
        <f t="shared" si="57"/>
        <v>36.206896551724135</v>
      </c>
      <c r="EG20" s="206">
        <f t="shared" si="57"/>
        <v>100</v>
      </c>
      <c r="EH20" s="206">
        <f t="shared" si="57"/>
        <v>100</v>
      </c>
      <c r="EI20" s="206" t="e">
        <f t="shared" si="57"/>
        <v>#DIV/0!</v>
      </c>
      <c r="EJ20" s="206" t="e">
        <f t="shared" si="57"/>
        <v>#DIV/0!</v>
      </c>
      <c r="EK20" s="206">
        <f t="shared" si="57"/>
        <v>17.391304347826086</v>
      </c>
      <c r="EL20" s="206">
        <f t="shared" si="57"/>
        <v>0</v>
      </c>
      <c r="EM20" s="206">
        <f t="shared" si="57"/>
        <v>0</v>
      </c>
      <c r="EN20" s="206" t="e">
        <f t="shared" si="57"/>
        <v>#DIV/0!</v>
      </c>
      <c r="EO20" s="206">
        <f t="shared" si="57"/>
        <v>50</v>
      </c>
      <c r="EP20" s="206">
        <f t="shared" si="57"/>
        <v>18.399999999999999</v>
      </c>
      <c r="EQ20" s="206">
        <f t="shared" si="57"/>
        <v>36.333333333333336</v>
      </c>
      <c r="ER20" s="206">
        <f t="shared" si="57"/>
        <v>8.3333333333333339</v>
      </c>
      <c r="ES20" s="206">
        <f t="shared" si="57"/>
        <v>8.3333333333333339</v>
      </c>
      <c r="ET20" s="206">
        <f t="shared" si="57"/>
        <v>0</v>
      </c>
      <c r="EU20" s="206">
        <f t="shared" si="57"/>
        <v>0</v>
      </c>
      <c r="EV20" s="206">
        <f t="shared" si="57"/>
        <v>59.183673469387756</v>
      </c>
      <c r="EW20" s="206">
        <f t="shared" si="57"/>
        <v>74.193548387096769</v>
      </c>
      <c r="EX20" s="206">
        <f t="shared" si="57"/>
        <v>40</v>
      </c>
      <c r="EY20" s="206">
        <f t="shared" si="57"/>
        <v>62.5</v>
      </c>
      <c r="EZ20" s="206">
        <f t="shared" si="57"/>
        <v>0</v>
      </c>
      <c r="FA20" s="206">
        <f t="shared" si="57"/>
        <v>73.913043478260875</v>
      </c>
      <c r="FB20" s="206">
        <f t="shared" si="57"/>
        <v>0</v>
      </c>
      <c r="FC20" s="206">
        <f t="shared" si="57"/>
        <v>100</v>
      </c>
      <c r="FD20" s="206">
        <f t="shared" si="57"/>
        <v>50</v>
      </c>
      <c r="FE20" s="206">
        <f t="shared" si="57"/>
        <v>25</v>
      </c>
      <c r="FF20" s="206">
        <f t="shared" si="57"/>
        <v>0</v>
      </c>
      <c r="FG20" s="206">
        <f t="shared" si="57"/>
        <v>52.631578947368418</v>
      </c>
      <c r="FH20" s="206">
        <f t="shared" si="57"/>
        <v>25</v>
      </c>
      <c r="FI20" s="206">
        <f t="shared" si="57"/>
        <v>86.956521739130437</v>
      </c>
      <c r="FJ20" s="206">
        <f t="shared" si="57"/>
        <v>63.451776649746193</v>
      </c>
      <c r="FK20" s="206">
        <f t="shared" si="57"/>
        <v>62.5</v>
      </c>
      <c r="FL20" s="206">
        <f t="shared" si="57"/>
        <v>34.285714285714285</v>
      </c>
      <c r="FM20" s="206">
        <f t="shared" si="57"/>
        <v>13.793103448275861</v>
      </c>
      <c r="FN20" s="206">
        <f t="shared" si="57"/>
        <v>70.212765957446805</v>
      </c>
      <c r="FO20" s="206" t="e">
        <f t="shared" si="57"/>
        <v>#DIV/0!</v>
      </c>
      <c r="FP20" s="206">
        <f t="shared" si="57"/>
        <v>38.888888888888886</v>
      </c>
      <c r="FQ20" s="206">
        <f t="shared" si="57"/>
        <v>53.061224489795919</v>
      </c>
      <c r="FR20" s="206">
        <f t="shared" si="57"/>
        <v>54.545454545454547</v>
      </c>
      <c r="FS20" s="206">
        <f t="shared" si="57"/>
        <v>50.561797752808985</v>
      </c>
      <c r="FT20" s="206">
        <f t="shared" si="57"/>
        <v>100</v>
      </c>
      <c r="FU20" s="206">
        <f t="shared" si="57"/>
        <v>100</v>
      </c>
      <c r="FV20" s="206">
        <f t="shared" si="57"/>
        <v>100</v>
      </c>
      <c r="FW20" s="206">
        <f t="shared" si="57"/>
        <v>50.467289719626166</v>
      </c>
      <c r="FX20" s="206">
        <f t="shared" si="57"/>
        <v>44.736842105263158</v>
      </c>
      <c r="FY20" s="206">
        <f t="shared" si="57"/>
        <v>13.157894736842104</v>
      </c>
      <c r="FZ20" s="206">
        <f t="shared" si="57"/>
        <v>35.714285714285715</v>
      </c>
      <c r="GA20" s="206">
        <f t="shared" si="57"/>
        <v>21.428571428571427</v>
      </c>
      <c r="GB20" s="206">
        <f t="shared" si="57"/>
        <v>28.571428571428573</v>
      </c>
      <c r="GC20" s="206">
        <f t="shared" si="57"/>
        <v>0</v>
      </c>
      <c r="GD20" s="206">
        <f t="shared" si="57"/>
        <v>28.571428571428573</v>
      </c>
      <c r="GE20" s="206">
        <f t="shared" si="57"/>
        <v>28.571428571428573</v>
      </c>
    </row>
    <row r="21" spans="1:187" ht="39.950000000000003" customHeight="1">
      <c r="A21" s="199">
        <v>14</v>
      </c>
      <c r="B21" s="216" t="s">
        <v>286</v>
      </c>
      <c r="C21" s="201">
        <f>(M21+AP21+BF21+BQ21+CN21+CY21+DN21+DU21+DW21+EQ21+ES21+FK21+FW21+GE21)/14</f>
        <v>24936.637188208617</v>
      </c>
      <c r="D21" s="201">
        <v>0</v>
      </c>
      <c r="E21" s="201">
        <v>18578</v>
      </c>
      <c r="F21" s="202">
        <f>SUM(D21:E21)/1</f>
        <v>18578</v>
      </c>
      <c r="G21" s="201">
        <v>15000</v>
      </c>
      <c r="H21" s="201">
        <v>17220</v>
      </c>
      <c r="I21" s="201">
        <v>16221</v>
      </c>
      <c r="J21" s="201">
        <v>17000</v>
      </c>
      <c r="K21" s="201">
        <v>17533</v>
      </c>
      <c r="L21" s="201">
        <v>15400</v>
      </c>
      <c r="M21" s="203">
        <f>(F21+G21+H21+I21+J21+K21+L21)/5</f>
        <v>23390.400000000001</v>
      </c>
      <c r="N21" s="201">
        <v>17891</v>
      </c>
      <c r="O21" s="201">
        <v>15833</v>
      </c>
      <c r="P21" s="202">
        <f>(SUM(N21:O21))/2</f>
        <v>16862</v>
      </c>
      <c r="Q21" s="201">
        <v>17222</v>
      </c>
      <c r="R21" s="201">
        <v>15926</v>
      </c>
      <c r="S21" s="201">
        <v>0</v>
      </c>
      <c r="T21" s="202">
        <f>(SUM(R21:S21))/1</f>
        <v>15926</v>
      </c>
      <c r="U21" s="201">
        <v>15982</v>
      </c>
      <c r="V21" s="201">
        <v>18416</v>
      </c>
      <c r="W21" s="201">
        <v>15478</v>
      </c>
      <c r="X21" s="202">
        <f>(SUM(V21:W21))/2</f>
        <v>16947</v>
      </c>
      <c r="Y21" s="201">
        <v>17400</v>
      </c>
      <c r="Z21" s="201">
        <v>15875</v>
      </c>
      <c r="AA21" s="202">
        <f>(SUM(Y21:Z21))/1</f>
        <v>33275</v>
      </c>
      <c r="AB21" s="201">
        <v>16584</v>
      </c>
      <c r="AC21" s="201">
        <v>16042</v>
      </c>
      <c r="AD21" s="201">
        <v>15000</v>
      </c>
      <c r="AE21" s="202">
        <f>(SUM(AB21:AD21))/2</f>
        <v>23813</v>
      </c>
      <c r="AF21" s="201">
        <v>16939</v>
      </c>
      <c r="AG21" s="201">
        <v>16143</v>
      </c>
      <c r="AH21" s="201">
        <v>15200</v>
      </c>
      <c r="AI21" s="201">
        <v>15000</v>
      </c>
      <c r="AJ21" s="202">
        <f>(SUM(AH21:AI21))/1</f>
        <v>30200</v>
      </c>
      <c r="AK21" s="201">
        <v>17727</v>
      </c>
      <c r="AL21" s="201">
        <v>16200</v>
      </c>
      <c r="AM21" s="202">
        <f>(SUM(AK21:AL21))/2</f>
        <v>16963.5</v>
      </c>
      <c r="AN21" s="201">
        <v>22000</v>
      </c>
      <c r="AO21" s="202">
        <f>(AJ21+AM21+AN21)/2</f>
        <v>34581.75</v>
      </c>
      <c r="AP21" s="203">
        <f>(P21+Q21+T21+U21+X21+AA21+AE21+AF21+AG21+AO21)/10</f>
        <v>20769.075000000001</v>
      </c>
      <c r="AQ21" s="201">
        <v>16600</v>
      </c>
      <c r="AR21" s="201">
        <v>35000</v>
      </c>
      <c r="AS21" s="201">
        <v>21689</v>
      </c>
      <c r="AT21" s="203">
        <f>SUM(AR21:AS21)/1</f>
        <v>56689</v>
      </c>
      <c r="AU21" s="201">
        <v>16704</v>
      </c>
      <c r="AV21" s="201">
        <v>16646</v>
      </c>
      <c r="AW21" s="201">
        <v>15000</v>
      </c>
      <c r="AX21" s="201">
        <v>16750</v>
      </c>
      <c r="AY21" s="201">
        <v>19044</v>
      </c>
      <c r="AZ21" s="201">
        <v>18000</v>
      </c>
      <c r="BA21" s="201">
        <v>17068</v>
      </c>
      <c r="BB21" s="201">
        <v>18158</v>
      </c>
      <c r="BC21" s="201">
        <v>17250</v>
      </c>
      <c r="BD21" s="202">
        <f>(SUM(AU21:BC21))/7</f>
        <v>22088.571428571428</v>
      </c>
      <c r="BE21" s="201">
        <v>17584</v>
      </c>
      <c r="BF21" s="203">
        <f>(AQ21+AT21+BD21+BE21)/4</f>
        <v>28240.392857142855</v>
      </c>
      <c r="BG21" s="201">
        <v>17334</v>
      </c>
      <c r="BH21" s="201">
        <v>16000</v>
      </c>
      <c r="BI21" s="201">
        <v>19563</v>
      </c>
      <c r="BJ21" s="201">
        <v>17971.857142857141</v>
      </c>
      <c r="BK21" s="201">
        <v>15974</v>
      </c>
      <c r="BL21" s="201">
        <v>17514</v>
      </c>
      <c r="BM21" s="201">
        <v>0</v>
      </c>
      <c r="BN21" s="201">
        <v>15000</v>
      </c>
      <c r="BO21" s="201">
        <v>15500</v>
      </c>
      <c r="BP21" s="202">
        <f>SUM(BN21:BO21)/2</f>
        <v>15250</v>
      </c>
      <c r="BQ21" s="203">
        <f>(BG21+BH21+BI21+BJ21+BK21+BL21+BM21+BP21)/6</f>
        <v>19934.476190476191</v>
      </c>
      <c r="BR21" s="201">
        <v>18900</v>
      </c>
      <c r="BS21" s="201">
        <v>30000</v>
      </c>
      <c r="BT21" s="201">
        <v>0</v>
      </c>
      <c r="BU21" s="201">
        <v>16750</v>
      </c>
      <c r="BV21" s="201">
        <v>19720</v>
      </c>
      <c r="BW21" s="201">
        <v>16629</v>
      </c>
      <c r="BX21" s="202">
        <f>(SUM(BU21:BW21))/3</f>
        <v>17699.666666666668</v>
      </c>
      <c r="BY21" s="201">
        <v>19042</v>
      </c>
      <c r="BZ21" s="201">
        <v>18643</v>
      </c>
      <c r="CA21" s="201">
        <v>0</v>
      </c>
      <c r="CB21" s="201">
        <v>0</v>
      </c>
      <c r="CC21" s="201">
        <v>0</v>
      </c>
      <c r="CD21" s="201">
        <v>17000</v>
      </c>
      <c r="CE21" s="202">
        <f>(SUM(BZ21:CD21))/2</f>
        <v>17821.5</v>
      </c>
      <c r="CF21" s="201">
        <v>21404</v>
      </c>
      <c r="CG21" s="201">
        <v>0</v>
      </c>
      <c r="CH21" s="201">
        <v>21000</v>
      </c>
      <c r="CI21" s="201">
        <v>17500</v>
      </c>
      <c r="CJ21" s="201">
        <v>0</v>
      </c>
      <c r="CK21" s="201">
        <v>31000</v>
      </c>
      <c r="CL21" s="202">
        <f>(SUM(CG21:CK21))/3</f>
        <v>23166.666666666668</v>
      </c>
      <c r="CM21" s="201">
        <v>21000</v>
      </c>
      <c r="CN21" s="203">
        <f>(BR21+BS21+BT21+BX21+BY21+CE21+CF21+CL21+CM21)/7</f>
        <v>24147.690476190477</v>
      </c>
      <c r="CO21" s="201">
        <v>0</v>
      </c>
      <c r="CP21" s="201">
        <v>15834</v>
      </c>
      <c r="CQ21" s="201">
        <v>15000</v>
      </c>
      <c r="CR21" s="202">
        <f>(SUM(CP21:CQ21))/2</f>
        <v>15417</v>
      </c>
      <c r="CS21" s="201">
        <v>18876</v>
      </c>
      <c r="CT21" s="201">
        <v>38800</v>
      </c>
      <c r="CU21" s="201">
        <v>23751</v>
      </c>
      <c r="CV21" s="201">
        <v>15000</v>
      </c>
      <c r="CW21" s="202">
        <f>(SUM(CU21:CV21))/1</f>
        <v>38751</v>
      </c>
      <c r="CX21" s="201">
        <v>15000</v>
      </c>
      <c r="CY21" s="203">
        <f>(CO21+CR21+CS21+CT21+CW21+CX21)/3</f>
        <v>42281.333333333336</v>
      </c>
      <c r="CZ21" s="201">
        <v>0</v>
      </c>
      <c r="DA21" s="201">
        <v>16893.666666666668</v>
      </c>
      <c r="DB21" s="201">
        <v>20591</v>
      </c>
      <c r="DC21" s="202">
        <f>(SUM(CZ21:DB21))/2</f>
        <v>18742.333333333336</v>
      </c>
      <c r="DD21" s="201">
        <v>25000</v>
      </c>
      <c r="DE21" s="201">
        <v>0</v>
      </c>
      <c r="DF21" s="201">
        <v>17006</v>
      </c>
      <c r="DG21" s="201">
        <v>0</v>
      </c>
      <c r="DH21" s="201">
        <v>18250</v>
      </c>
      <c r="DI21" s="201">
        <v>16634</v>
      </c>
      <c r="DJ21" s="201">
        <v>0</v>
      </c>
      <c r="DK21" s="201">
        <v>15688</v>
      </c>
      <c r="DL21" s="201">
        <v>0</v>
      </c>
      <c r="DM21" s="202">
        <f>(SUM(DE21:DL21))/4</f>
        <v>16894.5</v>
      </c>
      <c r="DN21" s="203">
        <f>(DC21+DD21+DM21)/2</f>
        <v>30318.416666666668</v>
      </c>
      <c r="DO21" s="201">
        <v>17400</v>
      </c>
      <c r="DP21" s="201">
        <v>20027</v>
      </c>
      <c r="DQ21" s="201">
        <v>213600</v>
      </c>
      <c r="DR21" s="202">
        <f>(SUM(DP21:DQ21))/2</f>
        <v>116813.5</v>
      </c>
      <c r="DS21" s="201">
        <v>16334</v>
      </c>
      <c r="DT21" s="201">
        <v>20417</v>
      </c>
      <c r="DU21" s="203">
        <f>(DO21+DR21+DS21+DT21)/4</f>
        <v>42741.125</v>
      </c>
      <c r="DV21" s="201">
        <v>18333</v>
      </c>
      <c r="DW21" s="203">
        <f>SUM(DV21)</f>
        <v>18333</v>
      </c>
      <c r="DX21" s="201">
        <v>18000</v>
      </c>
      <c r="DY21" s="201">
        <v>20275</v>
      </c>
      <c r="DZ21" s="201">
        <v>0</v>
      </c>
      <c r="EA21" s="201">
        <v>0</v>
      </c>
      <c r="EB21" s="201">
        <v>15000</v>
      </c>
      <c r="EC21" s="201">
        <v>30000</v>
      </c>
      <c r="ED21" s="202">
        <f>(SUM(DZ21:EC21))/1</f>
        <v>45000</v>
      </c>
      <c r="EE21" s="201">
        <v>21792</v>
      </c>
      <c r="EF21" s="201">
        <v>24896</v>
      </c>
      <c r="EG21" s="201">
        <v>16000</v>
      </c>
      <c r="EH21" s="201">
        <v>0</v>
      </c>
      <c r="EI21" s="201">
        <v>0</v>
      </c>
      <c r="EJ21" s="201">
        <v>0</v>
      </c>
      <c r="EK21" s="201">
        <v>17548</v>
      </c>
      <c r="EL21" s="201">
        <v>0</v>
      </c>
      <c r="EM21" s="201">
        <v>0</v>
      </c>
      <c r="EN21" s="201">
        <v>0</v>
      </c>
      <c r="EO21" s="201">
        <v>25000</v>
      </c>
      <c r="EP21" s="202">
        <f>(SUM(EG21:EO21))/3</f>
        <v>19516</v>
      </c>
      <c r="EQ21" s="203">
        <f>(DX21+DY21+ED21+EE21+EF21+EP21)/6</f>
        <v>24913.166666666668</v>
      </c>
      <c r="ER21" s="201">
        <v>15000</v>
      </c>
      <c r="ES21" s="203">
        <f>SUM(ER21)</f>
        <v>15000</v>
      </c>
      <c r="ET21" s="201">
        <v>0</v>
      </c>
      <c r="EU21" s="201">
        <v>0</v>
      </c>
      <c r="EV21" s="201">
        <v>17638</v>
      </c>
      <c r="EW21" s="201">
        <v>16739</v>
      </c>
      <c r="EX21" s="201">
        <v>19000</v>
      </c>
      <c r="EY21" s="201">
        <v>18550</v>
      </c>
      <c r="EZ21" s="201">
        <v>0</v>
      </c>
      <c r="FA21" s="201">
        <v>19400</v>
      </c>
      <c r="FB21" s="201">
        <v>0</v>
      </c>
      <c r="FC21" s="201">
        <v>1</v>
      </c>
      <c r="FD21" s="201">
        <v>30000</v>
      </c>
      <c r="FE21" s="201">
        <v>24000</v>
      </c>
      <c r="FF21" s="201">
        <v>0</v>
      </c>
      <c r="FG21" s="201">
        <v>20445</v>
      </c>
      <c r="FH21" s="201">
        <v>18000</v>
      </c>
      <c r="FI21" s="201">
        <v>18200</v>
      </c>
      <c r="FJ21" s="202">
        <f>(SUM(EV21:FI21))/9</f>
        <v>22441.444444444445</v>
      </c>
      <c r="FK21" s="203">
        <f>(ET21+EU21+FJ21)/1</f>
        <v>22441.444444444445</v>
      </c>
      <c r="FL21" s="201">
        <v>19000</v>
      </c>
      <c r="FM21" s="201">
        <v>24333</v>
      </c>
      <c r="FN21" s="201">
        <v>17241</v>
      </c>
      <c r="FO21" s="201">
        <v>0</v>
      </c>
      <c r="FP21" s="201">
        <v>15751</v>
      </c>
      <c r="FQ21" s="201">
        <v>24274</v>
      </c>
      <c r="FR21" s="201">
        <v>15334</v>
      </c>
      <c r="FS21" s="202">
        <f>(SUM(FO21:FR21))/3</f>
        <v>18453</v>
      </c>
      <c r="FT21" s="201">
        <v>16720</v>
      </c>
      <c r="FU21" s="201">
        <v>30000</v>
      </c>
      <c r="FV21" s="202">
        <f>(SUM(FT21:FU21))/2</f>
        <v>23360</v>
      </c>
      <c r="FW21" s="203">
        <f>(FL21+FM21+FN21+FS21+FV21)/5</f>
        <v>20477.400000000001</v>
      </c>
      <c r="FX21" s="201">
        <v>15000</v>
      </c>
      <c r="FY21" s="201">
        <v>18000</v>
      </c>
      <c r="FZ21" s="201">
        <v>15000</v>
      </c>
      <c r="GA21" s="201">
        <v>18000</v>
      </c>
      <c r="GB21" s="201">
        <f>(SUM(FZ21:GA21))/2</f>
        <v>16500</v>
      </c>
      <c r="GC21" s="201">
        <v>0</v>
      </c>
      <c r="GD21" s="201">
        <v>15000</v>
      </c>
      <c r="GE21" s="203">
        <f>(FX21+FY21+GB21+GC21+GD21)/4</f>
        <v>16125</v>
      </c>
    </row>
    <row r="22" spans="1:187" ht="39.950000000000003" customHeight="1">
      <c r="A22" s="199">
        <v>15</v>
      </c>
      <c r="B22" s="216" t="s">
        <v>287</v>
      </c>
      <c r="C22" s="201">
        <f>M22+AP22+BF22+BQ22+CN22+CY22+DN22+DU22+DW22+EQ22+ES22+FK22+FW22+GE22</f>
        <v>1264</v>
      </c>
      <c r="D22" s="201">
        <v>0</v>
      </c>
      <c r="E22" s="201">
        <v>18</v>
      </c>
      <c r="F22" s="202">
        <f>SUM(D22:E22)</f>
        <v>18</v>
      </c>
      <c r="G22" s="201">
        <v>1</v>
      </c>
      <c r="H22" s="201">
        <v>16</v>
      </c>
      <c r="I22" s="201">
        <v>26</v>
      </c>
      <c r="J22" s="201">
        <v>16</v>
      </c>
      <c r="K22" s="201">
        <v>3</v>
      </c>
      <c r="L22" s="201">
        <v>2</v>
      </c>
      <c r="M22" s="203">
        <f>F22+G22+H22+I22+J22+K22+L22</f>
        <v>82</v>
      </c>
      <c r="N22" s="201">
        <v>33</v>
      </c>
      <c r="O22" s="201">
        <v>9</v>
      </c>
      <c r="P22" s="202">
        <f>SUM(N22:O22)</f>
        <v>42</v>
      </c>
      <c r="Q22" s="201">
        <v>47</v>
      </c>
      <c r="R22" s="201">
        <v>27</v>
      </c>
      <c r="S22" s="201">
        <v>0</v>
      </c>
      <c r="T22" s="202">
        <f>SUM(R22:S22)</f>
        <v>27</v>
      </c>
      <c r="U22" s="201">
        <v>20</v>
      </c>
      <c r="V22" s="201">
        <v>12</v>
      </c>
      <c r="W22" s="201">
        <v>22</v>
      </c>
      <c r="X22" s="202">
        <f>SUM(V22:W22)</f>
        <v>34</v>
      </c>
      <c r="Y22" s="201">
        <v>5</v>
      </c>
      <c r="Z22" s="201">
        <v>4</v>
      </c>
      <c r="AA22" s="202">
        <f>SUM(Y22:Z22)</f>
        <v>9</v>
      </c>
      <c r="AB22" s="201">
        <v>6</v>
      </c>
      <c r="AC22" s="201">
        <v>12</v>
      </c>
      <c r="AD22" s="201">
        <v>10</v>
      </c>
      <c r="AE22" s="202">
        <f>SUM(AB22:AD22)</f>
        <v>28</v>
      </c>
      <c r="AF22" s="201">
        <v>32</v>
      </c>
      <c r="AG22" s="201">
        <v>7</v>
      </c>
      <c r="AH22" s="201">
        <v>5</v>
      </c>
      <c r="AI22" s="201">
        <v>3</v>
      </c>
      <c r="AJ22" s="202">
        <f>SUM(AH22:AI22)</f>
        <v>8</v>
      </c>
      <c r="AK22" s="201">
        <v>11</v>
      </c>
      <c r="AL22" s="201">
        <v>5</v>
      </c>
      <c r="AM22" s="202">
        <f>SUM(AK22:AL22)</f>
        <v>16</v>
      </c>
      <c r="AN22" s="201">
        <v>1</v>
      </c>
      <c r="AO22" s="202">
        <f>AJ22+AM22+AN22</f>
        <v>25</v>
      </c>
      <c r="AP22" s="203">
        <f>P22+Q22+T22+U22+X22+AA22+AE22+AF22+AG22+AO22</f>
        <v>271</v>
      </c>
      <c r="AQ22" s="201">
        <v>20</v>
      </c>
      <c r="AR22" s="201">
        <v>1</v>
      </c>
      <c r="AS22" s="201">
        <v>44</v>
      </c>
      <c r="AT22" s="203">
        <f>SUM(AR22:AS22)</f>
        <v>45</v>
      </c>
      <c r="AU22" s="201">
        <v>40</v>
      </c>
      <c r="AV22" s="201">
        <v>24</v>
      </c>
      <c r="AW22" s="201">
        <v>1</v>
      </c>
      <c r="AX22" s="201">
        <v>28</v>
      </c>
      <c r="AY22" s="201">
        <v>23</v>
      </c>
      <c r="AZ22" s="201">
        <v>1</v>
      </c>
      <c r="BA22" s="201">
        <v>22</v>
      </c>
      <c r="BB22" s="201">
        <v>38</v>
      </c>
      <c r="BC22" s="201">
        <v>8</v>
      </c>
      <c r="BD22" s="202">
        <f>SUM(AU22:BC22)</f>
        <v>185</v>
      </c>
      <c r="BE22" s="201">
        <v>12</v>
      </c>
      <c r="BF22" s="203">
        <f>AQ22+AT22+BD22+BE22</f>
        <v>262</v>
      </c>
      <c r="BG22" s="201">
        <v>12</v>
      </c>
      <c r="BH22" s="201">
        <v>1</v>
      </c>
      <c r="BI22" s="201">
        <v>8</v>
      </c>
      <c r="BJ22" s="201">
        <v>7</v>
      </c>
      <c r="BK22" s="201">
        <v>6</v>
      </c>
      <c r="BL22" s="201">
        <v>15</v>
      </c>
      <c r="BM22" s="201">
        <v>0</v>
      </c>
      <c r="BN22" s="201">
        <v>3</v>
      </c>
      <c r="BO22" s="201">
        <v>6</v>
      </c>
      <c r="BP22" s="202">
        <f>SUM(BN22:BO22)</f>
        <v>9</v>
      </c>
      <c r="BQ22" s="203">
        <f>BG22+BH22+BI22+BJ22+BK22+BL22+BM22+BP22</f>
        <v>58</v>
      </c>
      <c r="BR22" s="201">
        <v>10</v>
      </c>
      <c r="BS22" s="201">
        <v>2</v>
      </c>
      <c r="BT22" s="201">
        <v>0</v>
      </c>
      <c r="BU22" s="201">
        <v>8</v>
      </c>
      <c r="BV22" s="201">
        <v>5</v>
      </c>
      <c r="BW22" s="201">
        <v>21</v>
      </c>
      <c r="BX22" s="202">
        <f>SUM(BU22:BW22)</f>
        <v>34</v>
      </c>
      <c r="BY22" s="201">
        <v>12</v>
      </c>
      <c r="BZ22" s="201">
        <v>8</v>
      </c>
      <c r="CA22" s="201">
        <v>0</v>
      </c>
      <c r="CB22" s="201">
        <v>0</v>
      </c>
      <c r="CC22" s="201">
        <v>0</v>
      </c>
      <c r="CD22" s="201">
        <v>4</v>
      </c>
      <c r="CE22" s="202">
        <f>SUM(BZ22:CD22)</f>
        <v>12</v>
      </c>
      <c r="CF22" s="201">
        <v>26</v>
      </c>
      <c r="CG22" s="201">
        <v>0</v>
      </c>
      <c r="CH22" s="201">
        <v>5</v>
      </c>
      <c r="CI22" s="201">
        <v>2</v>
      </c>
      <c r="CJ22" s="201">
        <v>0</v>
      </c>
      <c r="CK22" s="201">
        <v>2</v>
      </c>
      <c r="CL22" s="202">
        <f>SUM(CG22:CK22)</f>
        <v>9</v>
      </c>
      <c r="CM22" s="201">
        <v>2</v>
      </c>
      <c r="CN22" s="203">
        <f>BR22+BS22+BT22+BX22+BY22+CE22+CF22+CL22+CM22</f>
        <v>107</v>
      </c>
      <c r="CO22" s="201">
        <v>0</v>
      </c>
      <c r="CP22" s="201">
        <v>6</v>
      </c>
      <c r="CQ22" s="201">
        <v>2</v>
      </c>
      <c r="CR22" s="202">
        <f>SUM(CP22:CQ22)</f>
        <v>8</v>
      </c>
      <c r="CS22" s="201">
        <v>8</v>
      </c>
      <c r="CT22" s="201">
        <v>9</v>
      </c>
      <c r="CU22" s="201">
        <v>4</v>
      </c>
      <c r="CV22" s="201">
        <v>1</v>
      </c>
      <c r="CW22" s="202">
        <f>SUM(CU22:CV22)</f>
        <v>5</v>
      </c>
      <c r="CX22" s="201">
        <v>1</v>
      </c>
      <c r="CY22" s="203">
        <f>CO22+CR22+CS22+CT22+CW22+CX22</f>
        <v>31</v>
      </c>
      <c r="CZ22" s="201">
        <v>0</v>
      </c>
      <c r="DA22" s="201">
        <v>3</v>
      </c>
      <c r="DB22" s="201">
        <v>36</v>
      </c>
      <c r="DC22" s="202">
        <f>SUM(CZ22:DB22)</f>
        <v>39</v>
      </c>
      <c r="DD22" s="201">
        <v>1</v>
      </c>
      <c r="DE22" s="201">
        <v>0</v>
      </c>
      <c r="DF22" s="201">
        <v>39</v>
      </c>
      <c r="DG22" s="201">
        <v>0</v>
      </c>
      <c r="DH22" s="201">
        <v>8</v>
      </c>
      <c r="DI22" s="201">
        <v>18</v>
      </c>
      <c r="DJ22" s="201">
        <v>0</v>
      </c>
      <c r="DK22" s="201">
        <v>8</v>
      </c>
      <c r="DL22" s="201">
        <v>0</v>
      </c>
      <c r="DM22" s="202">
        <f>SUM(DE22:DL22)</f>
        <v>73</v>
      </c>
      <c r="DN22" s="203">
        <f>DC22+DD22+DM22</f>
        <v>113</v>
      </c>
      <c r="DO22" s="201">
        <v>5</v>
      </c>
      <c r="DP22" s="201">
        <v>12</v>
      </c>
      <c r="DQ22" s="201">
        <v>5</v>
      </c>
      <c r="DR22" s="202">
        <f>SUM(DP22:DQ22)</f>
        <v>17</v>
      </c>
      <c r="DS22" s="201">
        <v>3</v>
      </c>
      <c r="DT22" s="201">
        <v>12</v>
      </c>
      <c r="DU22" s="203">
        <f>DO22+DR22+DS22+DT22</f>
        <v>37</v>
      </c>
      <c r="DV22" s="201">
        <v>3</v>
      </c>
      <c r="DW22" s="203">
        <f>SUM(DV22)</f>
        <v>3</v>
      </c>
      <c r="DX22" s="201">
        <v>5</v>
      </c>
      <c r="DY22" s="201">
        <v>40</v>
      </c>
      <c r="DZ22" s="201">
        <v>0</v>
      </c>
      <c r="EA22" s="201">
        <v>0</v>
      </c>
      <c r="EB22" s="201">
        <v>1</v>
      </c>
      <c r="EC22" s="201">
        <v>3</v>
      </c>
      <c r="ED22" s="202">
        <f>SUM(DZ22:EC22)</f>
        <v>4</v>
      </c>
      <c r="EE22" s="201">
        <v>11</v>
      </c>
      <c r="EF22" s="201">
        <v>12</v>
      </c>
      <c r="EG22" s="201">
        <v>1</v>
      </c>
      <c r="EH22" s="201">
        <v>0</v>
      </c>
      <c r="EI22" s="201">
        <v>0</v>
      </c>
      <c r="EJ22" s="201">
        <v>0</v>
      </c>
      <c r="EK22" s="201">
        <v>17</v>
      </c>
      <c r="EL22" s="201">
        <v>0</v>
      </c>
      <c r="EM22" s="201">
        <v>0</v>
      </c>
      <c r="EN22" s="201">
        <v>0</v>
      </c>
      <c r="EO22" s="201">
        <v>1</v>
      </c>
      <c r="EP22" s="202">
        <f>SUM(EG22:EO22)</f>
        <v>19</v>
      </c>
      <c r="EQ22" s="203">
        <f>DX22+DY22+ED22+EE22+EF22+EP22</f>
        <v>91</v>
      </c>
      <c r="ER22" s="201">
        <v>2</v>
      </c>
      <c r="ES22" s="203">
        <f>SUM(ER22)</f>
        <v>2</v>
      </c>
      <c r="ET22" s="201">
        <v>0</v>
      </c>
      <c r="EU22" s="201">
        <v>0</v>
      </c>
      <c r="EV22" s="201">
        <v>29</v>
      </c>
      <c r="EW22" s="201">
        <v>23</v>
      </c>
      <c r="EX22" s="201">
        <v>2</v>
      </c>
      <c r="EY22" s="201">
        <v>20</v>
      </c>
      <c r="EZ22" s="201">
        <v>0</v>
      </c>
      <c r="FA22" s="201">
        <v>15</v>
      </c>
      <c r="FB22" s="201">
        <v>0</v>
      </c>
      <c r="FC22" s="201">
        <v>1</v>
      </c>
      <c r="FD22" s="201">
        <v>1</v>
      </c>
      <c r="FE22" s="201">
        <v>1</v>
      </c>
      <c r="FF22" s="201">
        <v>0</v>
      </c>
      <c r="FG22" s="201">
        <v>9</v>
      </c>
      <c r="FH22" s="201">
        <v>1</v>
      </c>
      <c r="FI22" s="201">
        <v>20</v>
      </c>
      <c r="FJ22" s="202">
        <f>SUM(EV22:FI22)</f>
        <v>122</v>
      </c>
      <c r="FK22" s="203">
        <f>ET22+EU22+FJ22</f>
        <v>122</v>
      </c>
      <c r="FL22" s="201">
        <v>7</v>
      </c>
      <c r="FM22" s="201">
        <v>3</v>
      </c>
      <c r="FN22" s="201">
        <v>24</v>
      </c>
      <c r="FO22" s="201">
        <v>0</v>
      </c>
      <c r="FP22" s="201">
        <v>4</v>
      </c>
      <c r="FQ22" s="201">
        <v>11</v>
      </c>
      <c r="FR22" s="201">
        <v>3</v>
      </c>
      <c r="FS22" s="202">
        <f>SUM(FO22:FR22)</f>
        <v>18</v>
      </c>
      <c r="FT22" s="201">
        <v>9</v>
      </c>
      <c r="FU22" s="201">
        <v>1</v>
      </c>
      <c r="FV22" s="202">
        <f>SUM(FT22:FU22)</f>
        <v>10</v>
      </c>
      <c r="FW22" s="203">
        <f>FL22+FM22+FN22+FS22+FV22</f>
        <v>62</v>
      </c>
      <c r="FX22" s="201">
        <v>15</v>
      </c>
      <c r="FY22" s="201">
        <v>1</v>
      </c>
      <c r="FZ22" s="201">
        <v>4</v>
      </c>
      <c r="GA22" s="201">
        <v>1</v>
      </c>
      <c r="GB22" s="201">
        <f>SUM(FZ22:GA22)</f>
        <v>5</v>
      </c>
      <c r="GC22" s="201">
        <v>0</v>
      </c>
      <c r="GD22" s="201">
        <v>2</v>
      </c>
      <c r="GE22" s="203">
        <f>FX22+FY22+GB22+GC22+GD22</f>
        <v>23</v>
      </c>
    </row>
    <row r="23" spans="1:187" ht="57" customHeight="1">
      <c r="A23" s="217"/>
      <c r="B23" s="218" t="s">
        <v>288</v>
      </c>
      <c r="C23" s="219">
        <f t="shared" ref="C23:BN23" si="58">C22*100/C19</f>
        <v>81.338481338481344</v>
      </c>
      <c r="D23" s="219">
        <f t="shared" si="58"/>
        <v>0</v>
      </c>
      <c r="E23" s="219">
        <f t="shared" si="58"/>
        <v>72</v>
      </c>
      <c r="F23" s="219">
        <f t="shared" si="58"/>
        <v>69.230769230769226</v>
      </c>
      <c r="G23" s="219">
        <f t="shared" si="58"/>
        <v>50</v>
      </c>
      <c r="H23" s="219">
        <f t="shared" si="58"/>
        <v>76.19047619047619</v>
      </c>
      <c r="I23" s="219">
        <f t="shared" si="58"/>
        <v>83.870967741935488</v>
      </c>
      <c r="J23" s="219">
        <f t="shared" si="58"/>
        <v>100</v>
      </c>
      <c r="K23" s="219">
        <f t="shared" si="58"/>
        <v>42.857142857142854</v>
      </c>
      <c r="L23" s="219">
        <f t="shared" si="58"/>
        <v>66.666666666666671</v>
      </c>
      <c r="M23" s="219">
        <f t="shared" si="58"/>
        <v>77.35849056603773</v>
      </c>
      <c r="N23" s="219">
        <f t="shared" si="58"/>
        <v>91.666666666666671</v>
      </c>
      <c r="O23" s="219">
        <f t="shared" si="58"/>
        <v>81.818181818181813</v>
      </c>
      <c r="P23" s="219">
        <f t="shared" si="58"/>
        <v>89.361702127659569</v>
      </c>
      <c r="Q23" s="219">
        <f t="shared" si="58"/>
        <v>100</v>
      </c>
      <c r="R23" s="219">
        <f t="shared" si="58"/>
        <v>90</v>
      </c>
      <c r="S23" s="219">
        <f t="shared" si="58"/>
        <v>0</v>
      </c>
      <c r="T23" s="219">
        <f t="shared" si="58"/>
        <v>87.096774193548384</v>
      </c>
      <c r="U23" s="219">
        <f t="shared" si="58"/>
        <v>90.909090909090907</v>
      </c>
      <c r="V23" s="219">
        <f t="shared" si="58"/>
        <v>37.5</v>
      </c>
      <c r="W23" s="219">
        <f t="shared" si="58"/>
        <v>91.666666666666671</v>
      </c>
      <c r="X23" s="219">
        <f t="shared" si="58"/>
        <v>60.714285714285715</v>
      </c>
      <c r="Y23" s="219">
        <f t="shared" si="58"/>
        <v>83.333333333333329</v>
      </c>
      <c r="Z23" s="219">
        <f t="shared" si="58"/>
        <v>100</v>
      </c>
      <c r="AA23" s="219">
        <f t="shared" si="58"/>
        <v>90</v>
      </c>
      <c r="AB23" s="219">
        <f t="shared" si="58"/>
        <v>100</v>
      </c>
      <c r="AC23" s="219">
        <f t="shared" si="58"/>
        <v>92.307692307692307</v>
      </c>
      <c r="AD23" s="219">
        <f t="shared" si="58"/>
        <v>100</v>
      </c>
      <c r="AE23" s="219">
        <f t="shared" si="58"/>
        <v>96.551724137931032</v>
      </c>
      <c r="AF23" s="219">
        <f t="shared" si="58"/>
        <v>88.888888888888886</v>
      </c>
      <c r="AG23" s="219">
        <f t="shared" si="58"/>
        <v>87.5</v>
      </c>
      <c r="AH23" s="219">
        <f t="shared" si="58"/>
        <v>100</v>
      </c>
      <c r="AI23" s="219">
        <f t="shared" si="58"/>
        <v>100</v>
      </c>
      <c r="AJ23" s="219">
        <f t="shared" si="58"/>
        <v>100</v>
      </c>
      <c r="AK23" s="219">
        <f t="shared" si="58"/>
        <v>100</v>
      </c>
      <c r="AL23" s="219">
        <f t="shared" si="58"/>
        <v>62.5</v>
      </c>
      <c r="AM23" s="219">
        <f t="shared" si="58"/>
        <v>84.21052631578948</v>
      </c>
      <c r="AN23" s="219">
        <f t="shared" si="58"/>
        <v>100</v>
      </c>
      <c r="AO23" s="219">
        <f t="shared" si="58"/>
        <v>89.285714285714292</v>
      </c>
      <c r="AP23" s="219">
        <f t="shared" si="58"/>
        <v>86.30573248407643</v>
      </c>
      <c r="AQ23" s="219">
        <f t="shared" si="58"/>
        <v>100</v>
      </c>
      <c r="AR23" s="219">
        <f t="shared" si="58"/>
        <v>100</v>
      </c>
      <c r="AS23" s="219">
        <f t="shared" si="58"/>
        <v>97.777777777777771</v>
      </c>
      <c r="AT23" s="219">
        <f t="shared" si="58"/>
        <v>97.826086956521735</v>
      </c>
      <c r="AU23" s="219">
        <f t="shared" si="58"/>
        <v>90.909090909090907</v>
      </c>
      <c r="AV23" s="219">
        <f t="shared" si="58"/>
        <v>96</v>
      </c>
      <c r="AW23" s="219">
        <f t="shared" si="58"/>
        <v>100</v>
      </c>
      <c r="AX23" s="219">
        <f t="shared" si="58"/>
        <v>100</v>
      </c>
      <c r="AY23" s="219">
        <f t="shared" si="58"/>
        <v>95.833333333333329</v>
      </c>
      <c r="AZ23" s="219">
        <f t="shared" si="58"/>
        <v>100</v>
      </c>
      <c r="BA23" s="219">
        <f t="shared" si="58"/>
        <v>100</v>
      </c>
      <c r="BB23" s="219">
        <f t="shared" si="58"/>
        <v>86.36363636363636</v>
      </c>
      <c r="BC23" s="219">
        <f t="shared" si="58"/>
        <v>100</v>
      </c>
      <c r="BD23" s="219">
        <f t="shared" si="58"/>
        <v>93.90862944162437</v>
      </c>
      <c r="BE23" s="219">
        <f t="shared" si="58"/>
        <v>60</v>
      </c>
      <c r="BF23" s="219">
        <f t="shared" si="58"/>
        <v>92.579505300353361</v>
      </c>
      <c r="BG23" s="219">
        <f t="shared" si="58"/>
        <v>85.714285714285708</v>
      </c>
      <c r="BH23" s="219">
        <f t="shared" si="58"/>
        <v>50</v>
      </c>
      <c r="BI23" s="219">
        <f t="shared" si="58"/>
        <v>88.888888888888886</v>
      </c>
      <c r="BJ23" s="219">
        <f t="shared" si="58"/>
        <v>87.5</v>
      </c>
      <c r="BK23" s="219">
        <f t="shared" si="58"/>
        <v>85.714285714285708</v>
      </c>
      <c r="BL23" s="219">
        <f t="shared" si="58"/>
        <v>78.94736842105263</v>
      </c>
      <c r="BM23" s="219" t="e">
        <f t="shared" si="58"/>
        <v>#DIV/0!</v>
      </c>
      <c r="BN23" s="219">
        <f t="shared" si="58"/>
        <v>33.333333333333336</v>
      </c>
      <c r="BO23" s="219">
        <f t="shared" ref="BO23:DZ23" si="59">BO22*100/BO19</f>
        <v>85.714285714285708</v>
      </c>
      <c r="BP23" s="219">
        <f t="shared" si="59"/>
        <v>56.25</v>
      </c>
      <c r="BQ23" s="219">
        <f t="shared" si="59"/>
        <v>77.333333333333329</v>
      </c>
      <c r="BR23" s="219">
        <f t="shared" si="59"/>
        <v>100</v>
      </c>
      <c r="BS23" s="219">
        <f t="shared" si="59"/>
        <v>50</v>
      </c>
      <c r="BT23" s="219" t="e">
        <f t="shared" si="59"/>
        <v>#DIV/0!</v>
      </c>
      <c r="BU23" s="219">
        <f t="shared" si="59"/>
        <v>61.53846153846154</v>
      </c>
      <c r="BV23" s="219">
        <f t="shared" si="59"/>
        <v>100</v>
      </c>
      <c r="BW23" s="219">
        <f t="shared" si="59"/>
        <v>91.304347826086953</v>
      </c>
      <c r="BX23" s="219">
        <f t="shared" si="59"/>
        <v>82.926829268292678</v>
      </c>
      <c r="BY23" s="219">
        <f t="shared" si="59"/>
        <v>70.588235294117652</v>
      </c>
      <c r="BZ23" s="219">
        <f t="shared" si="59"/>
        <v>100</v>
      </c>
      <c r="CA23" s="219" t="e">
        <f t="shared" si="59"/>
        <v>#DIV/0!</v>
      </c>
      <c r="CB23" s="219">
        <f t="shared" si="59"/>
        <v>0</v>
      </c>
      <c r="CC23" s="219" t="e">
        <f t="shared" si="59"/>
        <v>#DIV/0!</v>
      </c>
      <c r="CD23" s="219">
        <f t="shared" si="59"/>
        <v>100</v>
      </c>
      <c r="CE23" s="219">
        <f t="shared" si="59"/>
        <v>92.307692307692307</v>
      </c>
      <c r="CF23" s="219">
        <f t="shared" si="59"/>
        <v>92.857142857142861</v>
      </c>
      <c r="CG23" s="219" t="e">
        <f t="shared" si="59"/>
        <v>#DIV/0!</v>
      </c>
      <c r="CH23" s="219">
        <f t="shared" si="59"/>
        <v>100</v>
      </c>
      <c r="CI23" s="219">
        <f t="shared" si="59"/>
        <v>40</v>
      </c>
      <c r="CJ23" s="219" t="e">
        <f t="shared" si="59"/>
        <v>#DIV/0!</v>
      </c>
      <c r="CK23" s="219">
        <f t="shared" si="59"/>
        <v>100</v>
      </c>
      <c r="CL23" s="219">
        <f t="shared" si="59"/>
        <v>75</v>
      </c>
      <c r="CM23" s="219">
        <f t="shared" si="59"/>
        <v>40</v>
      </c>
      <c r="CN23" s="219">
        <f t="shared" si="59"/>
        <v>82.307692307692307</v>
      </c>
      <c r="CO23" s="219" t="e">
        <f t="shared" si="59"/>
        <v>#DIV/0!</v>
      </c>
      <c r="CP23" s="219">
        <f t="shared" si="59"/>
        <v>66.666666666666671</v>
      </c>
      <c r="CQ23" s="219">
        <f t="shared" si="59"/>
        <v>50</v>
      </c>
      <c r="CR23" s="219">
        <f t="shared" si="59"/>
        <v>61.53846153846154</v>
      </c>
      <c r="CS23" s="219">
        <f t="shared" si="59"/>
        <v>100</v>
      </c>
      <c r="CT23" s="219">
        <f t="shared" si="59"/>
        <v>100</v>
      </c>
      <c r="CU23" s="219">
        <f t="shared" si="59"/>
        <v>100</v>
      </c>
      <c r="CV23" s="219">
        <f t="shared" si="59"/>
        <v>100</v>
      </c>
      <c r="CW23" s="219">
        <f t="shared" si="59"/>
        <v>100</v>
      </c>
      <c r="CX23" s="219">
        <f t="shared" si="59"/>
        <v>50</v>
      </c>
      <c r="CY23" s="219">
        <f t="shared" si="59"/>
        <v>83.78378378378379</v>
      </c>
      <c r="CZ23" s="219" t="e">
        <f t="shared" si="59"/>
        <v>#DIV/0!</v>
      </c>
      <c r="DA23" s="219">
        <f t="shared" si="59"/>
        <v>30</v>
      </c>
      <c r="DB23" s="219">
        <f t="shared" si="59"/>
        <v>59.016393442622949</v>
      </c>
      <c r="DC23" s="219">
        <f t="shared" si="59"/>
        <v>54.929577464788736</v>
      </c>
      <c r="DD23" s="219">
        <f t="shared" si="59"/>
        <v>100</v>
      </c>
      <c r="DE23" s="219" t="e">
        <f t="shared" si="59"/>
        <v>#DIV/0!</v>
      </c>
      <c r="DF23" s="219">
        <f t="shared" si="59"/>
        <v>97.5</v>
      </c>
      <c r="DG23" s="219" t="e">
        <f t="shared" si="59"/>
        <v>#DIV/0!</v>
      </c>
      <c r="DH23" s="219">
        <f t="shared" si="59"/>
        <v>44.444444444444443</v>
      </c>
      <c r="DI23" s="219">
        <f t="shared" si="59"/>
        <v>81.818181818181813</v>
      </c>
      <c r="DJ23" s="219">
        <f t="shared" si="59"/>
        <v>0</v>
      </c>
      <c r="DK23" s="219">
        <f t="shared" si="59"/>
        <v>53.333333333333336</v>
      </c>
      <c r="DL23" s="219" t="e">
        <f t="shared" si="59"/>
        <v>#DIV/0!</v>
      </c>
      <c r="DM23" s="219">
        <f t="shared" si="59"/>
        <v>76.041666666666671</v>
      </c>
      <c r="DN23" s="219">
        <f t="shared" si="59"/>
        <v>67.261904761904759</v>
      </c>
      <c r="DO23" s="219">
        <f t="shared" si="59"/>
        <v>71.428571428571431</v>
      </c>
      <c r="DP23" s="219">
        <f t="shared" si="59"/>
        <v>40</v>
      </c>
      <c r="DQ23" s="219">
        <f t="shared" si="59"/>
        <v>100</v>
      </c>
      <c r="DR23" s="219">
        <f t="shared" si="59"/>
        <v>48.571428571428569</v>
      </c>
      <c r="DS23" s="219">
        <f t="shared" si="59"/>
        <v>75</v>
      </c>
      <c r="DT23" s="219">
        <f t="shared" si="59"/>
        <v>85.714285714285708</v>
      </c>
      <c r="DU23" s="219">
        <f t="shared" si="59"/>
        <v>61.666666666666664</v>
      </c>
      <c r="DV23" s="219">
        <f t="shared" si="59"/>
        <v>60</v>
      </c>
      <c r="DW23" s="219">
        <f t="shared" si="59"/>
        <v>60</v>
      </c>
      <c r="DX23" s="219">
        <f t="shared" si="59"/>
        <v>71.428571428571431</v>
      </c>
      <c r="DY23" s="219">
        <f t="shared" si="59"/>
        <v>100</v>
      </c>
      <c r="DZ23" s="219">
        <f t="shared" si="59"/>
        <v>0</v>
      </c>
      <c r="EA23" s="219" t="e">
        <f t="shared" ref="EA23:GE23" si="60">EA22*100/EA19</f>
        <v>#DIV/0!</v>
      </c>
      <c r="EB23" s="219" t="e">
        <f t="shared" si="60"/>
        <v>#DIV/0!</v>
      </c>
      <c r="EC23" s="219">
        <f t="shared" si="60"/>
        <v>75</v>
      </c>
      <c r="ED23" s="219">
        <f t="shared" si="60"/>
        <v>66.666666666666671</v>
      </c>
      <c r="EE23" s="219">
        <f t="shared" si="60"/>
        <v>91.666666666666671</v>
      </c>
      <c r="EF23" s="219">
        <f t="shared" si="60"/>
        <v>57.142857142857146</v>
      </c>
      <c r="EG23" s="219">
        <f t="shared" si="60"/>
        <v>100</v>
      </c>
      <c r="EH23" s="219">
        <f t="shared" si="60"/>
        <v>0</v>
      </c>
      <c r="EI23" s="219" t="e">
        <f t="shared" si="60"/>
        <v>#DIV/0!</v>
      </c>
      <c r="EJ23" s="219" t="e">
        <f t="shared" si="60"/>
        <v>#DIV/0!</v>
      </c>
      <c r="EK23" s="219">
        <f t="shared" si="60"/>
        <v>85</v>
      </c>
      <c r="EL23" s="219" t="e">
        <f t="shared" si="60"/>
        <v>#DIV/0!</v>
      </c>
      <c r="EM23" s="219" t="e">
        <f t="shared" si="60"/>
        <v>#DIV/0!</v>
      </c>
      <c r="EN23" s="219" t="e">
        <f t="shared" si="60"/>
        <v>#DIV/0!</v>
      </c>
      <c r="EO23" s="219">
        <f t="shared" si="60"/>
        <v>100</v>
      </c>
      <c r="EP23" s="219">
        <f t="shared" si="60"/>
        <v>82.608695652173907</v>
      </c>
      <c r="EQ23" s="219">
        <f t="shared" si="60"/>
        <v>83.486238532110093</v>
      </c>
      <c r="ER23" s="219">
        <f t="shared" si="60"/>
        <v>100</v>
      </c>
      <c r="ES23" s="219">
        <f t="shared" si="60"/>
        <v>100</v>
      </c>
      <c r="ET23" s="219" t="e">
        <f t="shared" si="60"/>
        <v>#DIV/0!</v>
      </c>
      <c r="EU23" s="219" t="e">
        <f t="shared" si="60"/>
        <v>#DIV/0!</v>
      </c>
      <c r="EV23" s="219">
        <f t="shared" si="60"/>
        <v>100</v>
      </c>
      <c r="EW23" s="219">
        <f t="shared" si="60"/>
        <v>100</v>
      </c>
      <c r="EX23" s="219">
        <f t="shared" si="60"/>
        <v>100</v>
      </c>
      <c r="EY23" s="219">
        <f t="shared" si="60"/>
        <v>100</v>
      </c>
      <c r="EZ23" s="219" t="e">
        <f t="shared" si="60"/>
        <v>#DIV/0!</v>
      </c>
      <c r="FA23" s="219">
        <f t="shared" si="60"/>
        <v>88.235294117647058</v>
      </c>
      <c r="FB23" s="219" t="e">
        <f t="shared" si="60"/>
        <v>#DIV/0!</v>
      </c>
      <c r="FC23" s="219">
        <f t="shared" si="60"/>
        <v>100</v>
      </c>
      <c r="FD23" s="219">
        <f t="shared" si="60"/>
        <v>100</v>
      </c>
      <c r="FE23" s="219">
        <f t="shared" si="60"/>
        <v>100</v>
      </c>
      <c r="FF23" s="219" t="e">
        <f t="shared" si="60"/>
        <v>#DIV/0!</v>
      </c>
      <c r="FG23" s="219">
        <f t="shared" si="60"/>
        <v>90</v>
      </c>
      <c r="FH23" s="219">
        <f t="shared" si="60"/>
        <v>100</v>
      </c>
      <c r="FI23" s="219">
        <f t="shared" si="60"/>
        <v>100</v>
      </c>
      <c r="FJ23" s="219">
        <f t="shared" si="60"/>
        <v>97.6</v>
      </c>
      <c r="FK23" s="219">
        <f t="shared" si="60"/>
        <v>97.6</v>
      </c>
      <c r="FL23" s="219">
        <f t="shared" si="60"/>
        <v>58.333333333333336</v>
      </c>
      <c r="FM23" s="219">
        <f t="shared" si="60"/>
        <v>75</v>
      </c>
      <c r="FN23" s="219">
        <f t="shared" si="60"/>
        <v>72.727272727272734</v>
      </c>
      <c r="FO23" s="219" t="e">
        <f t="shared" si="60"/>
        <v>#DIV/0!</v>
      </c>
      <c r="FP23" s="219">
        <f t="shared" si="60"/>
        <v>57.142857142857146</v>
      </c>
      <c r="FQ23" s="219">
        <f t="shared" si="60"/>
        <v>42.307692307692307</v>
      </c>
      <c r="FR23" s="219">
        <f t="shared" si="60"/>
        <v>25</v>
      </c>
      <c r="FS23" s="219">
        <f t="shared" si="60"/>
        <v>40</v>
      </c>
      <c r="FT23" s="219">
        <f t="shared" si="60"/>
        <v>90</v>
      </c>
      <c r="FU23" s="219">
        <f t="shared" si="60"/>
        <v>25</v>
      </c>
      <c r="FV23" s="219">
        <f t="shared" si="60"/>
        <v>71.428571428571431</v>
      </c>
      <c r="FW23" s="219">
        <f t="shared" si="60"/>
        <v>57.407407407407405</v>
      </c>
      <c r="FX23" s="219">
        <f t="shared" si="60"/>
        <v>88.235294117647058</v>
      </c>
      <c r="FY23" s="219">
        <f t="shared" si="60"/>
        <v>20</v>
      </c>
      <c r="FZ23" s="219">
        <f t="shared" si="60"/>
        <v>80</v>
      </c>
      <c r="GA23" s="219">
        <f t="shared" si="60"/>
        <v>33.333333333333336</v>
      </c>
      <c r="GB23" s="219">
        <f t="shared" si="60"/>
        <v>62.5</v>
      </c>
      <c r="GC23" s="219" t="e">
        <f t="shared" si="60"/>
        <v>#DIV/0!</v>
      </c>
      <c r="GD23" s="219">
        <f t="shared" si="60"/>
        <v>100</v>
      </c>
      <c r="GE23" s="219">
        <f t="shared" si="60"/>
        <v>71.875</v>
      </c>
    </row>
    <row r="24" spans="1:187" ht="39.950000000000003" customHeight="1">
      <c r="A24" s="199">
        <v>16</v>
      </c>
      <c r="B24" s="220" t="s">
        <v>289</v>
      </c>
      <c r="C24" s="201">
        <f>M24+AP24+BF24+BQ24+CN24+CY24+DN24+DU24+DW24+EQ24+ES24+FK24+FW24+GE24</f>
        <v>1115</v>
      </c>
      <c r="D24" s="201">
        <v>1</v>
      </c>
      <c r="E24" s="201">
        <v>21</v>
      </c>
      <c r="F24" s="202">
        <f>SUM(D24:E24)</f>
        <v>22</v>
      </c>
      <c r="G24" s="201">
        <v>0</v>
      </c>
      <c r="H24" s="201">
        <v>18</v>
      </c>
      <c r="I24" s="201">
        <v>30</v>
      </c>
      <c r="J24" s="201">
        <v>13</v>
      </c>
      <c r="K24" s="201">
        <v>6</v>
      </c>
      <c r="L24" s="201">
        <v>1</v>
      </c>
      <c r="M24" s="203">
        <f>F24+G24+H24+I24+J24+K24+L24</f>
        <v>90</v>
      </c>
      <c r="N24" s="201">
        <v>29</v>
      </c>
      <c r="O24" s="201">
        <v>7</v>
      </c>
      <c r="P24" s="202">
        <f>SUM(N24:O24)</f>
        <v>36</v>
      </c>
      <c r="Q24" s="201">
        <v>47</v>
      </c>
      <c r="R24" s="201">
        <v>23</v>
      </c>
      <c r="S24" s="201">
        <v>0</v>
      </c>
      <c r="T24" s="202">
        <f>SUM(R24:S24)</f>
        <v>23</v>
      </c>
      <c r="U24" s="201">
        <v>13</v>
      </c>
      <c r="V24" s="201">
        <v>14</v>
      </c>
      <c r="W24" s="201">
        <v>15</v>
      </c>
      <c r="X24" s="202">
        <f>SUM(V24:W24)</f>
        <v>29</v>
      </c>
      <c r="Y24" s="201">
        <v>6</v>
      </c>
      <c r="Z24" s="201">
        <v>4</v>
      </c>
      <c r="AA24" s="202">
        <f>SUM(Y24:Z24)</f>
        <v>10</v>
      </c>
      <c r="AB24" s="201">
        <v>5</v>
      </c>
      <c r="AC24" s="201">
        <v>11</v>
      </c>
      <c r="AD24" s="201">
        <v>9</v>
      </c>
      <c r="AE24" s="202">
        <f>SUM(AB24:AD24)</f>
        <v>25</v>
      </c>
      <c r="AF24" s="201">
        <v>22</v>
      </c>
      <c r="AG24" s="201">
        <v>0</v>
      </c>
      <c r="AH24" s="201">
        <v>4</v>
      </c>
      <c r="AI24" s="201">
        <v>0</v>
      </c>
      <c r="AJ24" s="202">
        <f>SUM(AH24:AI24)</f>
        <v>4</v>
      </c>
      <c r="AK24" s="201">
        <v>10</v>
      </c>
      <c r="AL24" s="201">
        <v>8</v>
      </c>
      <c r="AM24" s="202">
        <f>SUM(AK24:AL24)</f>
        <v>18</v>
      </c>
      <c r="AN24" s="201">
        <v>0</v>
      </c>
      <c r="AO24" s="202">
        <f>AJ24+AM24+AN24</f>
        <v>22</v>
      </c>
      <c r="AP24" s="203">
        <f>P24+Q24+T24+U24+X24+AA24+AE24+AF24+AG24+AO24</f>
        <v>227</v>
      </c>
      <c r="AQ24" s="201">
        <v>19</v>
      </c>
      <c r="AR24" s="201">
        <v>1</v>
      </c>
      <c r="AS24" s="201">
        <v>39</v>
      </c>
      <c r="AT24" s="203">
        <f>SUM(AR24:AS24)</f>
        <v>40</v>
      </c>
      <c r="AU24" s="201">
        <v>24</v>
      </c>
      <c r="AV24" s="201">
        <v>24</v>
      </c>
      <c r="AW24" s="201">
        <v>0</v>
      </c>
      <c r="AX24" s="201">
        <v>19</v>
      </c>
      <c r="AY24" s="201">
        <v>23</v>
      </c>
      <c r="AZ24" s="201">
        <v>1</v>
      </c>
      <c r="BA24" s="201">
        <v>21</v>
      </c>
      <c r="BB24" s="201">
        <v>34</v>
      </c>
      <c r="BC24" s="201">
        <v>8</v>
      </c>
      <c r="BD24" s="202">
        <f>SUM(AU24:BC24)</f>
        <v>154</v>
      </c>
      <c r="BE24" s="201">
        <v>15</v>
      </c>
      <c r="BF24" s="203">
        <f>AQ24+AT24+BD24+BE24</f>
        <v>228</v>
      </c>
      <c r="BG24" s="201">
        <v>10</v>
      </c>
      <c r="BH24" s="201">
        <v>2</v>
      </c>
      <c r="BI24" s="201">
        <v>3</v>
      </c>
      <c r="BJ24" s="201">
        <v>4</v>
      </c>
      <c r="BK24" s="201">
        <v>2</v>
      </c>
      <c r="BL24" s="201">
        <v>11</v>
      </c>
      <c r="BM24" s="201">
        <v>0</v>
      </c>
      <c r="BN24" s="201">
        <v>4</v>
      </c>
      <c r="BO24" s="201">
        <v>2</v>
      </c>
      <c r="BP24" s="202">
        <f>SUM(BN24:BO24)</f>
        <v>6</v>
      </c>
      <c r="BQ24" s="203">
        <f>BG24+BH24+BI24+BJ24+BK24+BL24+BM24+BP24</f>
        <v>38</v>
      </c>
      <c r="BR24" s="201">
        <v>10</v>
      </c>
      <c r="BS24" s="201">
        <v>3</v>
      </c>
      <c r="BT24" s="201">
        <v>0</v>
      </c>
      <c r="BU24" s="201">
        <v>11</v>
      </c>
      <c r="BV24" s="201">
        <v>5</v>
      </c>
      <c r="BW24" s="201">
        <v>12</v>
      </c>
      <c r="BX24" s="202">
        <f>SUM(BU24:BW24)</f>
        <v>28</v>
      </c>
      <c r="BY24" s="201">
        <v>15</v>
      </c>
      <c r="BZ24" s="201">
        <v>7</v>
      </c>
      <c r="CA24" s="201">
        <v>0</v>
      </c>
      <c r="CB24" s="201">
        <v>0</v>
      </c>
      <c r="CC24" s="201">
        <v>0</v>
      </c>
      <c r="CD24" s="201">
        <v>3</v>
      </c>
      <c r="CE24" s="202">
        <f>SUM(BZ24:CD24)</f>
        <v>10</v>
      </c>
      <c r="CF24" s="201">
        <v>26</v>
      </c>
      <c r="CG24" s="201">
        <v>0</v>
      </c>
      <c r="CH24" s="201">
        <v>0</v>
      </c>
      <c r="CI24" s="201">
        <v>3</v>
      </c>
      <c r="CJ24" s="201">
        <v>0</v>
      </c>
      <c r="CK24" s="201">
        <v>1</v>
      </c>
      <c r="CL24" s="202">
        <f>SUM(CG24:CK24)</f>
        <v>4</v>
      </c>
      <c r="CM24" s="201">
        <v>3</v>
      </c>
      <c r="CN24" s="203">
        <f>BR24+BS24+BT24+BX24+BY24+CE24+CF24+CL24+CM24</f>
        <v>99</v>
      </c>
      <c r="CO24" s="201">
        <v>0</v>
      </c>
      <c r="CP24" s="201">
        <v>3</v>
      </c>
      <c r="CQ24" s="201">
        <v>2</v>
      </c>
      <c r="CR24" s="202">
        <f>SUM(CP24:CQ24)</f>
        <v>5</v>
      </c>
      <c r="CS24" s="201">
        <v>8</v>
      </c>
      <c r="CT24" s="201">
        <v>7</v>
      </c>
      <c r="CU24" s="201">
        <v>3</v>
      </c>
      <c r="CV24" s="201">
        <v>1</v>
      </c>
      <c r="CW24" s="202">
        <f>SUM(CU24:CV24)</f>
        <v>4</v>
      </c>
      <c r="CX24" s="201">
        <v>1</v>
      </c>
      <c r="CY24" s="203">
        <f>CO24+CR24+CS24+CT24+CW24+CX24</f>
        <v>25</v>
      </c>
      <c r="CZ24" s="201">
        <v>0</v>
      </c>
      <c r="DA24" s="201">
        <v>4</v>
      </c>
      <c r="DB24" s="201">
        <v>46</v>
      </c>
      <c r="DC24" s="202">
        <f>SUM(CZ24:DB24)</f>
        <v>50</v>
      </c>
      <c r="DD24" s="201">
        <v>1</v>
      </c>
      <c r="DE24" s="201">
        <v>0</v>
      </c>
      <c r="DF24" s="201">
        <v>29</v>
      </c>
      <c r="DG24" s="201">
        <v>0</v>
      </c>
      <c r="DH24" s="201">
        <v>16</v>
      </c>
      <c r="DI24" s="201">
        <v>12</v>
      </c>
      <c r="DJ24" s="201">
        <v>0</v>
      </c>
      <c r="DK24" s="201">
        <v>9</v>
      </c>
      <c r="DL24" s="201">
        <v>0</v>
      </c>
      <c r="DM24" s="202">
        <f>SUM(DE24:DL24)</f>
        <v>66</v>
      </c>
      <c r="DN24" s="203">
        <f>DC24+DD24+DM24</f>
        <v>117</v>
      </c>
      <c r="DO24" s="201">
        <v>7</v>
      </c>
      <c r="DP24" s="201">
        <v>8</v>
      </c>
      <c r="DQ24" s="201">
        <v>5</v>
      </c>
      <c r="DR24" s="202">
        <f>SUM(DP24:DQ24)</f>
        <v>13</v>
      </c>
      <c r="DS24" s="201">
        <v>1</v>
      </c>
      <c r="DT24" s="201">
        <v>11</v>
      </c>
      <c r="DU24" s="203">
        <f>DO24+DR24+DS24+DT24</f>
        <v>32</v>
      </c>
      <c r="DV24" s="201">
        <v>5</v>
      </c>
      <c r="DW24" s="203">
        <f>SUM(DV24)</f>
        <v>5</v>
      </c>
      <c r="DX24" s="201">
        <v>0</v>
      </c>
      <c r="DY24" s="201">
        <v>17</v>
      </c>
      <c r="DZ24" s="201">
        <v>1</v>
      </c>
      <c r="EA24" s="201">
        <v>0</v>
      </c>
      <c r="EB24" s="201">
        <v>1</v>
      </c>
      <c r="EC24" s="201">
        <v>0</v>
      </c>
      <c r="ED24" s="202">
        <f>SUM(DZ24:EC24)</f>
        <v>2</v>
      </c>
      <c r="EE24" s="201">
        <v>9</v>
      </c>
      <c r="EF24" s="201">
        <v>8</v>
      </c>
      <c r="EG24" s="201">
        <v>1</v>
      </c>
      <c r="EH24" s="201">
        <v>1</v>
      </c>
      <c r="EI24" s="201">
        <v>0</v>
      </c>
      <c r="EJ24" s="201">
        <v>0</v>
      </c>
      <c r="EK24" s="201">
        <v>5</v>
      </c>
      <c r="EL24" s="201">
        <v>0</v>
      </c>
      <c r="EM24" s="201">
        <v>0</v>
      </c>
      <c r="EN24" s="201">
        <v>0</v>
      </c>
      <c r="EO24" s="201">
        <v>0</v>
      </c>
      <c r="EP24" s="202">
        <f>SUM(EG24:EO24)</f>
        <v>7</v>
      </c>
      <c r="EQ24" s="203">
        <f>DX24+DY24+ED24+EE24+EF24+EP24</f>
        <v>43</v>
      </c>
      <c r="ER24" s="201">
        <v>2</v>
      </c>
      <c r="ES24" s="203">
        <f>SUM(ER24)</f>
        <v>2</v>
      </c>
      <c r="ET24" s="201">
        <v>0</v>
      </c>
      <c r="EU24" s="201">
        <v>0</v>
      </c>
      <c r="EV24" s="201">
        <v>28</v>
      </c>
      <c r="EW24" s="201">
        <v>23</v>
      </c>
      <c r="EX24" s="201">
        <v>1</v>
      </c>
      <c r="EY24" s="201">
        <v>18</v>
      </c>
      <c r="EZ24" s="201">
        <v>0</v>
      </c>
      <c r="FA24" s="201">
        <v>14</v>
      </c>
      <c r="FB24" s="201">
        <v>0</v>
      </c>
      <c r="FC24" s="201">
        <v>1</v>
      </c>
      <c r="FD24" s="201">
        <v>1</v>
      </c>
      <c r="FE24" s="201">
        <v>1</v>
      </c>
      <c r="FF24" s="201">
        <v>0</v>
      </c>
      <c r="FG24" s="201">
        <v>7</v>
      </c>
      <c r="FH24" s="201">
        <v>1</v>
      </c>
      <c r="FI24" s="201">
        <v>19</v>
      </c>
      <c r="FJ24" s="202">
        <f>SUM(EV24:FI24)</f>
        <v>114</v>
      </c>
      <c r="FK24" s="203">
        <f>ET24+EU24+FJ24</f>
        <v>114</v>
      </c>
      <c r="FL24" s="201">
        <v>6</v>
      </c>
      <c r="FM24" s="201">
        <v>3</v>
      </c>
      <c r="FN24" s="201">
        <v>25</v>
      </c>
      <c r="FO24" s="201">
        <v>0</v>
      </c>
      <c r="FP24" s="201">
        <v>4</v>
      </c>
      <c r="FQ24" s="201">
        <v>13</v>
      </c>
      <c r="FR24" s="201">
        <v>8</v>
      </c>
      <c r="FS24" s="202">
        <f>SUM(FO24:FR24)</f>
        <v>25</v>
      </c>
      <c r="FT24" s="201">
        <v>7</v>
      </c>
      <c r="FU24" s="201">
        <v>2</v>
      </c>
      <c r="FV24" s="202">
        <f>SUM(FT24:FU24)</f>
        <v>9</v>
      </c>
      <c r="FW24" s="203">
        <f>FL24+FM24+FN24+FS24+FV24</f>
        <v>68</v>
      </c>
      <c r="FX24" s="201">
        <v>17</v>
      </c>
      <c r="FY24" s="201">
        <v>3</v>
      </c>
      <c r="FZ24" s="201">
        <v>3</v>
      </c>
      <c r="GA24" s="201">
        <v>3</v>
      </c>
      <c r="GB24" s="201">
        <f>SUM(FZ24:GA24)</f>
        <v>6</v>
      </c>
      <c r="GC24" s="201">
        <v>0</v>
      </c>
      <c r="GD24" s="201">
        <v>1</v>
      </c>
      <c r="GE24" s="203">
        <f>FX24+FY24+GB24+GC24+GD24</f>
        <v>27</v>
      </c>
    </row>
    <row r="25" spans="1:187" ht="39.950000000000003" customHeight="1">
      <c r="A25" s="204"/>
      <c r="B25" s="221" t="s">
        <v>290</v>
      </c>
      <c r="C25" s="222">
        <f t="shared" ref="C25:BN25" si="61">C24*100/C19</f>
        <v>71.750321750321746</v>
      </c>
      <c r="D25" s="222">
        <f t="shared" si="61"/>
        <v>100</v>
      </c>
      <c r="E25" s="222">
        <f t="shared" si="61"/>
        <v>84</v>
      </c>
      <c r="F25" s="222">
        <f t="shared" si="61"/>
        <v>84.615384615384613</v>
      </c>
      <c r="G25" s="222">
        <f t="shared" si="61"/>
        <v>0</v>
      </c>
      <c r="H25" s="222">
        <f t="shared" si="61"/>
        <v>85.714285714285708</v>
      </c>
      <c r="I25" s="222">
        <f t="shared" si="61"/>
        <v>96.774193548387103</v>
      </c>
      <c r="J25" s="222">
        <f t="shared" si="61"/>
        <v>81.25</v>
      </c>
      <c r="K25" s="222">
        <f t="shared" si="61"/>
        <v>85.714285714285708</v>
      </c>
      <c r="L25" s="222">
        <f t="shared" si="61"/>
        <v>33.333333333333336</v>
      </c>
      <c r="M25" s="222">
        <f t="shared" si="61"/>
        <v>84.905660377358487</v>
      </c>
      <c r="N25" s="222">
        <f t="shared" si="61"/>
        <v>80.555555555555557</v>
      </c>
      <c r="O25" s="222">
        <f t="shared" si="61"/>
        <v>63.636363636363633</v>
      </c>
      <c r="P25" s="222">
        <f t="shared" si="61"/>
        <v>76.59574468085107</v>
      </c>
      <c r="Q25" s="222">
        <f t="shared" si="61"/>
        <v>100</v>
      </c>
      <c r="R25" s="222">
        <f t="shared" si="61"/>
        <v>76.666666666666671</v>
      </c>
      <c r="S25" s="222">
        <f t="shared" si="61"/>
        <v>0</v>
      </c>
      <c r="T25" s="222">
        <f t="shared" si="61"/>
        <v>74.193548387096769</v>
      </c>
      <c r="U25" s="222">
        <f t="shared" si="61"/>
        <v>59.090909090909093</v>
      </c>
      <c r="V25" s="222">
        <f t="shared" si="61"/>
        <v>43.75</v>
      </c>
      <c r="W25" s="222">
        <f t="shared" si="61"/>
        <v>62.5</v>
      </c>
      <c r="X25" s="222">
        <f t="shared" si="61"/>
        <v>51.785714285714285</v>
      </c>
      <c r="Y25" s="222">
        <f t="shared" si="61"/>
        <v>100</v>
      </c>
      <c r="Z25" s="222">
        <f t="shared" si="61"/>
        <v>100</v>
      </c>
      <c r="AA25" s="222">
        <f t="shared" si="61"/>
        <v>100</v>
      </c>
      <c r="AB25" s="222">
        <f t="shared" si="61"/>
        <v>83.333333333333329</v>
      </c>
      <c r="AC25" s="222">
        <f t="shared" si="61"/>
        <v>84.615384615384613</v>
      </c>
      <c r="AD25" s="222">
        <f t="shared" si="61"/>
        <v>90</v>
      </c>
      <c r="AE25" s="222">
        <f t="shared" si="61"/>
        <v>86.206896551724142</v>
      </c>
      <c r="AF25" s="222">
        <f t="shared" si="61"/>
        <v>61.111111111111114</v>
      </c>
      <c r="AG25" s="222">
        <f t="shared" si="61"/>
        <v>0</v>
      </c>
      <c r="AH25" s="222">
        <f t="shared" si="61"/>
        <v>80</v>
      </c>
      <c r="AI25" s="222">
        <f t="shared" si="61"/>
        <v>0</v>
      </c>
      <c r="AJ25" s="222">
        <f t="shared" si="61"/>
        <v>50</v>
      </c>
      <c r="AK25" s="222">
        <f t="shared" si="61"/>
        <v>90.909090909090907</v>
      </c>
      <c r="AL25" s="222">
        <f t="shared" si="61"/>
        <v>100</v>
      </c>
      <c r="AM25" s="222">
        <f t="shared" si="61"/>
        <v>94.736842105263165</v>
      </c>
      <c r="AN25" s="222">
        <f t="shared" si="61"/>
        <v>0</v>
      </c>
      <c r="AO25" s="222">
        <f t="shared" si="61"/>
        <v>78.571428571428569</v>
      </c>
      <c r="AP25" s="222">
        <f t="shared" si="61"/>
        <v>72.29299363057325</v>
      </c>
      <c r="AQ25" s="222">
        <f t="shared" si="61"/>
        <v>95</v>
      </c>
      <c r="AR25" s="222">
        <f t="shared" si="61"/>
        <v>100</v>
      </c>
      <c r="AS25" s="222">
        <f t="shared" si="61"/>
        <v>86.666666666666671</v>
      </c>
      <c r="AT25" s="222">
        <f t="shared" si="61"/>
        <v>86.956521739130437</v>
      </c>
      <c r="AU25" s="222">
        <f t="shared" si="61"/>
        <v>54.545454545454547</v>
      </c>
      <c r="AV25" s="222">
        <f t="shared" si="61"/>
        <v>96</v>
      </c>
      <c r="AW25" s="222">
        <f t="shared" si="61"/>
        <v>0</v>
      </c>
      <c r="AX25" s="222">
        <f t="shared" si="61"/>
        <v>67.857142857142861</v>
      </c>
      <c r="AY25" s="222">
        <f t="shared" si="61"/>
        <v>95.833333333333329</v>
      </c>
      <c r="AZ25" s="222">
        <f t="shared" si="61"/>
        <v>100</v>
      </c>
      <c r="BA25" s="222">
        <f t="shared" si="61"/>
        <v>95.454545454545453</v>
      </c>
      <c r="BB25" s="222">
        <f t="shared" si="61"/>
        <v>77.272727272727266</v>
      </c>
      <c r="BC25" s="222">
        <f t="shared" si="61"/>
        <v>100</v>
      </c>
      <c r="BD25" s="222">
        <f t="shared" si="61"/>
        <v>78.172588832487307</v>
      </c>
      <c r="BE25" s="222">
        <f t="shared" si="61"/>
        <v>75</v>
      </c>
      <c r="BF25" s="222">
        <f t="shared" si="61"/>
        <v>80.565371024734986</v>
      </c>
      <c r="BG25" s="222">
        <f t="shared" si="61"/>
        <v>71.428571428571431</v>
      </c>
      <c r="BH25" s="222">
        <f t="shared" si="61"/>
        <v>100</v>
      </c>
      <c r="BI25" s="222">
        <f t="shared" si="61"/>
        <v>33.333333333333336</v>
      </c>
      <c r="BJ25" s="222">
        <f t="shared" si="61"/>
        <v>50</v>
      </c>
      <c r="BK25" s="222">
        <f t="shared" si="61"/>
        <v>28.571428571428573</v>
      </c>
      <c r="BL25" s="222">
        <f t="shared" si="61"/>
        <v>57.89473684210526</v>
      </c>
      <c r="BM25" s="222" t="e">
        <f t="shared" si="61"/>
        <v>#DIV/0!</v>
      </c>
      <c r="BN25" s="222">
        <f t="shared" si="61"/>
        <v>44.444444444444443</v>
      </c>
      <c r="BO25" s="222">
        <f t="shared" ref="BO25:DZ25" si="62">BO24*100/BO19</f>
        <v>28.571428571428573</v>
      </c>
      <c r="BP25" s="222">
        <f t="shared" si="62"/>
        <v>37.5</v>
      </c>
      <c r="BQ25" s="222">
        <f t="shared" si="62"/>
        <v>50.666666666666664</v>
      </c>
      <c r="BR25" s="222">
        <f t="shared" si="62"/>
        <v>100</v>
      </c>
      <c r="BS25" s="222">
        <f t="shared" si="62"/>
        <v>75</v>
      </c>
      <c r="BT25" s="222" t="e">
        <f t="shared" si="62"/>
        <v>#DIV/0!</v>
      </c>
      <c r="BU25" s="222">
        <f t="shared" si="62"/>
        <v>84.615384615384613</v>
      </c>
      <c r="BV25" s="222">
        <f t="shared" si="62"/>
        <v>100</v>
      </c>
      <c r="BW25" s="222">
        <f t="shared" si="62"/>
        <v>52.173913043478258</v>
      </c>
      <c r="BX25" s="222">
        <f t="shared" si="62"/>
        <v>68.292682926829272</v>
      </c>
      <c r="BY25" s="222">
        <f t="shared" si="62"/>
        <v>88.235294117647058</v>
      </c>
      <c r="BZ25" s="222">
        <f t="shared" si="62"/>
        <v>87.5</v>
      </c>
      <c r="CA25" s="222" t="e">
        <f t="shared" si="62"/>
        <v>#DIV/0!</v>
      </c>
      <c r="CB25" s="222">
        <f t="shared" si="62"/>
        <v>0</v>
      </c>
      <c r="CC25" s="222" t="e">
        <f t="shared" si="62"/>
        <v>#DIV/0!</v>
      </c>
      <c r="CD25" s="222">
        <f t="shared" si="62"/>
        <v>75</v>
      </c>
      <c r="CE25" s="222">
        <f t="shared" si="62"/>
        <v>76.92307692307692</v>
      </c>
      <c r="CF25" s="222">
        <f t="shared" si="62"/>
        <v>92.857142857142861</v>
      </c>
      <c r="CG25" s="222" t="e">
        <f t="shared" si="62"/>
        <v>#DIV/0!</v>
      </c>
      <c r="CH25" s="222">
        <f t="shared" si="62"/>
        <v>0</v>
      </c>
      <c r="CI25" s="222">
        <f t="shared" si="62"/>
        <v>60</v>
      </c>
      <c r="CJ25" s="222" t="e">
        <f t="shared" si="62"/>
        <v>#DIV/0!</v>
      </c>
      <c r="CK25" s="222">
        <f t="shared" si="62"/>
        <v>50</v>
      </c>
      <c r="CL25" s="222">
        <f t="shared" si="62"/>
        <v>33.333333333333336</v>
      </c>
      <c r="CM25" s="222">
        <f t="shared" si="62"/>
        <v>60</v>
      </c>
      <c r="CN25" s="222">
        <f t="shared" si="62"/>
        <v>76.15384615384616</v>
      </c>
      <c r="CO25" s="222" t="e">
        <f t="shared" si="62"/>
        <v>#DIV/0!</v>
      </c>
      <c r="CP25" s="222">
        <f t="shared" si="62"/>
        <v>33.333333333333336</v>
      </c>
      <c r="CQ25" s="222">
        <f t="shared" si="62"/>
        <v>50</v>
      </c>
      <c r="CR25" s="222">
        <f t="shared" si="62"/>
        <v>38.46153846153846</v>
      </c>
      <c r="CS25" s="222">
        <f t="shared" si="62"/>
        <v>100</v>
      </c>
      <c r="CT25" s="222">
        <f t="shared" si="62"/>
        <v>77.777777777777771</v>
      </c>
      <c r="CU25" s="222">
        <f t="shared" si="62"/>
        <v>75</v>
      </c>
      <c r="CV25" s="222">
        <f t="shared" si="62"/>
        <v>100</v>
      </c>
      <c r="CW25" s="222">
        <f t="shared" si="62"/>
        <v>80</v>
      </c>
      <c r="CX25" s="222">
        <f t="shared" si="62"/>
        <v>50</v>
      </c>
      <c r="CY25" s="222">
        <f t="shared" si="62"/>
        <v>67.567567567567565</v>
      </c>
      <c r="CZ25" s="222" t="e">
        <f t="shared" si="62"/>
        <v>#DIV/0!</v>
      </c>
      <c r="DA25" s="222">
        <f t="shared" si="62"/>
        <v>40</v>
      </c>
      <c r="DB25" s="222">
        <f t="shared" si="62"/>
        <v>75.409836065573771</v>
      </c>
      <c r="DC25" s="222">
        <f t="shared" si="62"/>
        <v>70.422535211267601</v>
      </c>
      <c r="DD25" s="222">
        <f t="shared" si="62"/>
        <v>100</v>
      </c>
      <c r="DE25" s="222" t="e">
        <f t="shared" si="62"/>
        <v>#DIV/0!</v>
      </c>
      <c r="DF25" s="222">
        <f t="shared" si="62"/>
        <v>72.5</v>
      </c>
      <c r="DG25" s="222" t="e">
        <f t="shared" si="62"/>
        <v>#DIV/0!</v>
      </c>
      <c r="DH25" s="222">
        <f t="shared" si="62"/>
        <v>88.888888888888886</v>
      </c>
      <c r="DI25" s="222">
        <f t="shared" si="62"/>
        <v>54.545454545454547</v>
      </c>
      <c r="DJ25" s="222">
        <f t="shared" si="62"/>
        <v>0</v>
      </c>
      <c r="DK25" s="222">
        <f t="shared" si="62"/>
        <v>60</v>
      </c>
      <c r="DL25" s="222" t="e">
        <f t="shared" si="62"/>
        <v>#DIV/0!</v>
      </c>
      <c r="DM25" s="222">
        <f t="shared" si="62"/>
        <v>68.75</v>
      </c>
      <c r="DN25" s="222">
        <f t="shared" si="62"/>
        <v>69.642857142857139</v>
      </c>
      <c r="DO25" s="222">
        <f t="shared" si="62"/>
        <v>100</v>
      </c>
      <c r="DP25" s="222">
        <f t="shared" si="62"/>
        <v>26.666666666666668</v>
      </c>
      <c r="DQ25" s="222">
        <f t="shared" si="62"/>
        <v>100</v>
      </c>
      <c r="DR25" s="222">
        <f t="shared" si="62"/>
        <v>37.142857142857146</v>
      </c>
      <c r="DS25" s="222">
        <f t="shared" si="62"/>
        <v>25</v>
      </c>
      <c r="DT25" s="222">
        <f t="shared" si="62"/>
        <v>78.571428571428569</v>
      </c>
      <c r="DU25" s="222">
        <f t="shared" si="62"/>
        <v>53.333333333333336</v>
      </c>
      <c r="DV25" s="222">
        <f t="shared" si="62"/>
        <v>100</v>
      </c>
      <c r="DW25" s="222">
        <f t="shared" si="62"/>
        <v>100</v>
      </c>
      <c r="DX25" s="222">
        <f t="shared" si="62"/>
        <v>0</v>
      </c>
      <c r="DY25" s="222">
        <f t="shared" si="62"/>
        <v>42.5</v>
      </c>
      <c r="DZ25" s="222">
        <f t="shared" si="62"/>
        <v>50</v>
      </c>
      <c r="EA25" s="222" t="e">
        <f t="shared" ref="EA25:GE25" si="63">EA24*100/EA19</f>
        <v>#DIV/0!</v>
      </c>
      <c r="EB25" s="222" t="e">
        <f t="shared" si="63"/>
        <v>#DIV/0!</v>
      </c>
      <c r="EC25" s="222">
        <f t="shared" si="63"/>
        <v>0</v>
      </c>
      <c r="ED25" s="222">
        <f t="shared" si="63"/>
        <v>33.333333333333336</v>
      </c>
      <c r="EE25" s="222">
        <f t="shared" si="63"/>
        <v>75</v>
      </c>
      <c r="EF25" s="222">
        <f t="shared" si="63"/>
        <v>38.095238095238095</v>
      </c>
      <c r="EG25" s="222">
        <f t="shared" si="63"/>
        <v>100</v>
      </c>
      <c r="EH25" s="222">
        <f t="shared" si="63"/>
        <v>100</v>
      </c>
      <c r="EI25" s="222" t="e">
        <f t="shared" si="63"/>
        <v>#DIV/0!</v>
      </c>
      <c r="EJ25" s="222" t="e">
        <f t="shared" si="63"/>
        <v>#DIV/0!</v>
      </c>
      <c r="EK25" s="222">
        <f t="shared" si="63"/>
        <v>25</v>
      </c>
      <c r="EL25" s="222" t="e">
        <f t="shared" si="63"/>
        <v>#DIV/0!</v>
      </c>
      <c r="EM25" s="222" t="e">
        <f t="shared" si="63"/>
        <v>#DIV/0!</v>
      </c>
      <c r="EN25" s="222" t="e">
        <f t="shared" si="63"/>
        <v>#DIV/0!</v>
      </c>
      <c r="EO25" s="222">
        <f t="shared" si="63"/>
        <v>0</v>
      </c>
      <c r="EP25" s="222">
        <f t="shared" si="63"/>
        <v>30.434782608695652</v>
      </c>
      <c r="EQ25" s="222">
        <f t="shared" si="63"/>
        <v>39.449541284403672</v>
      </c>
      <c r="ER25" s="222">
        <f t="shared" si="63"/>
        <v>100</v>
      </c>
      <c r="ES25" s="222">
        <f t="shared" si="63"/>
        <v>100</v>
      </c>
      <c r="ET25" s="222" t="e">
        <f t="shared" si="63"/>
        <v>#DIV/0!</v>
      </c>
      <c r="EU25" s="222" t="e">
        <f t="shared" si="63"/>
        <v>#DIV/0!</v>
      </c>
      <c r="EV25" s="222">
        <f t="shared" si="63"/>
        <v>96.551724137931032</v>
      </c>
      <c r="EW25" s="222">
        <f t="shared" si="63"/>
        <v>100</v>
      </c>
      <c r="EX25" s="222">
        <f t="shared" si="63"/>
        <v>50</v>
      </c>
      <c r="EY25" s="222">
        <f t="shared" si="63"/>
        <v>90</v>
      </c>
      <c r="EZ25" s="222" t="e">
        <f t="shared" si="63"/>
        <v>#DIV/0!</v>
      </c>
      <c r="FA25" s="222">
        <f t="shared" si="63"/>
        <v>82.352941176470594</v>
      </c>
      <c r="FB25" s="222" t="e">
        <f t="shared" si="63"/>
        <v>#DIV/0!</v>
      </c>
      <c r="FC25" s="222">
        <f t="shared" si="63"/>
        <v>100</v>
      </c>
      <c r="FD25" s="222">
        <f t="shared" si="63"/>
        <v>100</v>
      </c>
      <c r="FE25" s="222">
        <f t="shared" si="63"/>
        <v>100</v>
      </c>
      <c r="FF25" s="222" t="e">
        <f t="shared" si="63"/>
        <v>#DIV/0!</v>
      </c>
      <c r="FG25" s="222">
        <f t="shared" si="63"/>
        <v>70</v>
      </c>
      <c r="FH25" s="222">
        <f t="shared" si="63"/>
        <v>100</v>
      </c>
      <c r="FI25" s="222">
        <f t="shared" si="63"/>
        <v>95</v>
      </c>
      <c r="FJ25" s="222">
        <f t="shared" si="63"/>
        <v>91.2</v>
      </c>
      <c r="FK25" s="222">
        <f t="shared" si="63"/>
        <v>91.2</v>
      </c>
      <c r="FL25" s="222">
        <f t="shared" si="63"/>
        <v>50</v>
      </c>
      <c r="FM25" s="222">
        <f t="shared" si="63"/>
        <v>75</v>
      </c>
      <c r="FN25" s="222">
        <f t="shared" si="63"/>
        <v>75.757575757575751</v>
      </c>
      <c r="FO25" s="222" t="e">
        <f t="shared" si="63"/>
        <v>#DIV/0!</v>
      </c>
      <c r="FP25" s="222">
        <f t="shared" si="63"/>
        <v>57.142857142857146</v>
      </c>
      <c r="FQ25" s="222">
        <f t="shared" si="63"/>
        <v>50</v>
      </c>
      <c r="FR25" s="222">
        <f t="shared" si="63"/>
        <v>66.666666666666671</v>
      </c>
      <c r="FS25" s="222">
        <f t="shared" si="63"/>
        <v>55.555555555555557</v>
      </c>
      <c r="FT25" s="222">
        <f t="shared" si="63"/>
        <v>70</v>
      </c>
      <c r="FU25" s="222">
        <f t="shared" si="63"/>
        <v>50</v>
      </c>
      <c r="FV25" s="222">
        <f t="shared" si="63"/>
        <v>64.285714285714292</v>
      </c>
      <c r="FW25" s="222">
        <f t="shared" si="63"/>
        <v>62.962962962962962</v>
      </c>
      <c r="FX25" s="222">
        <f t="shared" si="63"/>
        <v>100</v>
      </c>
      <c r="FY25" s="222">
        <f t="shared" si="63"/>
        <v>60</v>
      </c>
      <c r="FZ25" s="222">
        <f t="shared" si="63"/>
        <v>60</v>
      </c>
      <c r="GA25" s="222">
        <f t="shared" si="63"/>
        <v>100</v>
      </c>
      <c r="GB25" s="222">
        <f t="shared" si="63"/>
        <v>75</v>
      </c>
      <c r="GC25" s="222" t="e">
        <f t="shared" si="63"/>
        <v>#DIV/0!</v>
      </c>
      <c r="GD25" s="222">
        <f t="shared" si="63"/>
        <v>50</v>
      </c>
      <c r="GE25" s="222">
        <f t="shared" si="63"/>
        <v>84.375</v>
      </c>
    </row>
    <row r="26" spans="1:187" ht="24" customHeight="1">
      <c r="A26" s="223">
        <v>17</v>
      </c>
      <c r="B26" s="224" t="s">
        <v>291</v>
      </c>
      <c r="C26" s="201"/>
      <c r="D26" s="201"/>
      <c r="E26" s="201"/>
      <c r="F26" s="202"/>
      <c r="G26" s="201"/>
      <c r="H26" s="201"/>
      <c r="I26" s="201"/>
      <c r="J26" s="201"/>
      <c r="K26" s="201"/>
      <c r="L26" s="201"/>
      <c r="M26" s="203"/>
      <c r="N26" s="201"/>
      <c r="O26" s="201"/>
      <c r="P26" s="202"/>
      <c r="Q26" s="201"/>
      <c r="R26" s="201"/>
      <c r="S26" s="201"/>
      <c r="T26" s="202"/>
      <c r="U26" s="201"/>
      <c r="V26" s="201"/>
      <c r="W26" s="201"/>
      <c r="X26" s="202"/>
      <c r="Y26" s="201"/>
      <c r="Z26" s="201"/>
      <c r="AA26" s="202"/>
      <c r="AB26" s="201"/>
      <c r="AC26" s="201"/>
      <c r="AD26" s="201"/>
      <c r="AE26" s="202"/>
      <c r="AF26" s="201"/>
      <c r="AG26" s="201"/>
      <c r="AH26" s="201"/>
      <c r="AI26" s="201"/>
      <c r="AJ26" s="202"/>
      <c r="AK26" s="201"/>
      <c r="AL26" s="201"/>
      <c r="AM26" s="202"/>
      <c r="AN26" s="201"/>
      <c r="AO26" s="202"/>
      <c r="AP26" s="203"/>
      <c r="AQ26" s="201"/>
      <c r="AR26" s="201"/>
      <c r="AS26" s="201"/>
      <c r="AT26" s="203"/>
      <c r="AU26" s="201"/>
      <c r="AV26" s="201"/>
      <c r="AW26" s="201"/>
      <c r="AX26" s="201"/>
      <c r="AY26" s="201"/>
      <c r="AZ26" s="201"/>
      <c r="BA26" s="201"/>
      <c r="BB26" s="201"/>
      <c r="BC26" s="201"/>
      <c r="BD26" s="202"/>
      <c r="BE26" s="201"/>
      <c r="BF26" s="203"/>
      <c r="BG26" s="201"/>
      <c r="BH26" s="201"/>
      <c r="BI26" s="201"/>
      <c r="BJ26" s="201"/>
      <c r="BK26" s="201"/>
      <c r="BL26" s="201"/>
      <c r="BM26" s="201"/>
      <c r="BN26" s="201"/>
      <c r="BO26" s="201"/>
      <c r="BP26" s="202"/>
      <c r="BQ26" s="203"/>
      <c r="BR26" s="201"/>
      <c r="BS26" s="201"/>
      <c r="BT26" s="201"/>
      <c r="BU26" s="201"/>
      <c r="BV26" s="201"/>
      <c r="BW26" s="201"/>
      <c r="BX26" s="202"/>
      <c r="BY26" s="201"/>
      <c r="BZ26" s="201"/>
      <c r="CA26" s="201"/>
      <c r="CB26" s="201"/>
      <c r="CC26" s="201"/>
      <c r="CD26" s="201"/>
      <c r="CE26" s="202"/>
      <c r="CF26" s="201"/>
      <c r="CG26" s="201"/>
      <c r="CH26" s="201"/>
      <c r="CI26" s="201"/>
      <c r="CJ26" s="201"/>
      <c r="CK26" s="201"/>
      <c r="CL26" s="202"/>
      <c r="CM26" s="201"/>
      <c r="CN26" s="203"/>
      <c r="CO26" s="201"/>
      <c r="CP26" s="201"/>
      <c r="CQ26" s="201"/>
      <c r="CR26" s="202"/>
      <c r="CS26" s="201"/>
      <c r="CT26" s="201"/>
      <c r="CU26" s="201"/>
      <c r="CV26" s="201"/>
      <c r="CW26" s="202"/>
      <c r="CX26" s="201"/>
      <c r="CY26" s="203"/>
      <c r="CZ26" s="201"/>
      <c r="DA26" s="201"/>
      <c r="DB26" s="201"/>
      <c r="DC26" s="202"/>
      <c r="DD26" s="201"/>
      <c r="DE26" s="201"/>
      <c r="DF26" s="201"/>
      <c r="DG26" s="201"/>
      <c r="DH26" s="201"/>
      <c r="DI26" s="201"/>
      <c r="DJ26" s="201"/>
      <c r="DK26" s="201"/>
      <c r="DL26" s="201"/>
      <c r="DM26" s="202"/>
      <c r="DN26" s="203"/>
      <c r="DO26" s="201"/>
      <c r="DP26" s="201"/>
      <c r="DQ26" s="201"/>
      <c r="DR26" s="202"/>
      <c r="DS26" s="201"/>
      <c r="DT26" s="201"/>
      <c r="DU26" s="203"/>
      <c r="DV26" s="201"/>
      <c r="DW26" s="203"/>
      <c r="DX26" s="201"/>
      <c r="DY26" s="201"/>
      <c r="DZ26" s="201"/>
      <c r="EA26" s="201"/>
      <c r="EB26" s="201"/>
      <c r="EC26" s="201"/>
      <c r="ED26" s="202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2"/>
      <c r="EQ26" s="203"/>
      <c r="ER26" s="201"/>
      <c r="ES26" s="203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2"/>
      <c r="FK26" s="203"/>
      <c r="FL26" s="201"/>
      <c r="FM26" s="201"/>
      <c r="FN26" s="201"/>
      <c r="FO26" s="201"/>
      <c r="FP26" s="201"/>
      <c r="FQ26" s="201"/>
      <c r="FR26" s="201"/>
      <c r="FS26" s="202"/>
      <c r="FT26" s="201"/>
      <c r="FU26" s="201"/>
      <c r="FV26" s="202"/>
      <c r="FW26" s="203"/>
      <c r="FX26" s="201"/>
      <c r="FY26" s="201"/>
      <c r="FZ26" s="201"/>
      <c r="GA26" s="201"/>
      <c r="GB26" s="201"/>
      <c r="GC26" s="201"/>
      <c r="GD26" s="201"/>
      <c r="GE26" s="203"/>
    </row>
    <row r="27" spans="1:187" ht="24" customHeight="1">
      <c r="A27" s="223"/>
      <c r="B27" s="225" t="s">
        <v>292</v>
      </c>
      <c r="C27" s="226">
        <f t="shared" ref="C27:C40" si="64">M27+AP27+BF27+BQ27+CN27+CY27+DN27+DU27+DW27+EQ27+ES27+FK27+FW27+GE27</f>
        <v>40</v>
      </c>
      <c r="D27" s="226"/>
      <c r="E27" s="226"/>
      <c r="F27" s="227">
        <f t="shared" ref="F27:F40" si="65">SUM(D27:E27)</f>
        <v>0</v>
      </c>
      <c r="G27" s="226"/>
      <c r="H27" s="226"/>
      <c r="I27" s="226">
        <v>1</v>
      </c>
      <c r="J27" s="226"/>
      <c r="K27" s="226"/>
      <c r="L27" s="226"/>
      <c r="M27" s="228">
        <f t="shared" ref="M27:M40" si="66">F27+G27+H27+I27+J27+K27+L27</f>
        <v>1</v>
      </c>
      <c r="N27" s="226"/>
      <c r="O27" s="226"/>
      <c r="P27" s="227">
        <f t="shared" ref="P27:P40" si="67">SUM(N27:O27)</f>
        <v>0</v>
      </c>
      <c r="Q27" s="226"/>
      <c r="R27" s="226"/>
      <c r="S27" s="226"/>
      <c r="T27" s="227">
        <f t="shared" ref="T27:T40" si="68">SUM(R27:S27)</f>
        <v>0</v>
      </c>
      <c r="U27" s="226"/>
      <c r="V27" s="229"/>
      <c r="W27" s="229"/>
      <c r="X27" s="227">
        <f t="shared" ref="X27:X40" si="69">SUM(V27:W27)</f>
        <v>0</v>
      </c>
      <c r="Y27" s="229"/>
      <c r="Z27" s="229"/>
      <c r="AA27" s="227">
        <f t="shared" ref="AA27:AA40" si="70">SUM(Y27:Z27)</f>
        <v>0</v>
      </c>
      <c r="AB27" s="229"/>
      <c r="AC27" s="229">
        <f>4+3</f>
        <v>7</v>
      </c>
      <c r="AD27" s="229"/>
      <c r="AE27" s="227">
        <f t="shared" ref="AE27:AE40" si="71">SUM(AB27:AD27)</f>
        <v>7</v>
      </c>
      <c r="AF27" s="226"/>
      <c r="AG27" s="226"/>
      <c r="AH27" s="226"/>
      <c r="AI27" s="226"/>
      <c r="AJ27" s="202">
        <f t="shared" ref="AJ27:AJ41" si="72">SUM(AH27:AI27)</f>
        <v>0</v>
      </c>
      <c r="AK27" s="226"/>
      <c r="AL27" s="226"/>
      <c r="AM27" s="202">
        <f t="shared" ref="AM27:AM41" si="73">SUM(AK27:AL27)</f>
        <v>0</v>
      </c>
      <c r="AN27" s="226"/>
      <c r="AO27" s="202">
        <f t="shared" ref="AO27:AO41" si="74">AJ27+AM27+AN27</f>
        <v>0</v>
      </c>
      <c r="AP27" s="228">
        <f t="shared" ref="AP27:AP40" si="75">P27+Q27+T27+U27+X27+AA27+AE27+AF27+AG27+AO27</f>
        <v>7</v>
      </c>
      <c r="AQ27" s="226">
        <v>1</v>
      </c>
      <c r="AR27" s="226">
        <v>1</v>
      </c>
      <c r="AS27" s="226">
        <v>2</v>
      </c>
      <c r="AT27" s="203">
        <f t="shared" ref="AT27:AT40" si="76">SUM(AR27:AS27)</f>
        <v>3</v>
      </c>
      <c r="AU27" s="226">
        <v>1</v>
      </c>
      <c r="AV27" s="226"/>
      <c r="AW27" s="226"/>
      <c r="AX27" s="226">
        <v>6</v>
      </c>
      <c r="AY27" s="226"/>
      <c r="AZ27" s="226"/>
      <c r="BA27" s="226">
        <v>2</v>
      </c>
      <c r="BB27" s="226">
        <v>4</v>
      </c>
      <c r="BC27" s="226"/>
      <c r="BD27" s="227">
        <f t="shared" ref="BD27:BD40" si="77">SUM(AU27:BC27)</f>
        <v>13</v>
      </c>
      <c r="BE27" s="226"/>
      <c r="BF27" s="228">
        <f t="shared" ref="BF27:BF40" si="78">AQ27+AT27+BD27+BE27</f>
        <v>17</v>
      </c>
      <c r="BG27" s="226"/>
      <c r="BH27" s="226"/>
      <c r="BI27" s="226"/>
      <c r="BJ27" s="226"/>
      <c r="BK27" s="226"/>
      <c r="BL27" s="226"/>
      <c r="BM27" s="226"/>
      <c r="BN27" s="226"/>
      <c r="BO27" s="226"/>
      <c r="BP27" s="227">
        <f t="shared" ref="BP27:BP40" si="79">SUM(BN27:BO27)</f>
        <v>0</v>
      </c>
      <c r="BQ27" s="228">
        <f t="shared" ref="BQ27:BQ40" si="80">BG27+BH27+BI27+BJ27+BK27+BL27+BM27+BP27</f>
        <v>0</v>
      </c>
      <c r="BR27" s="226"/>
      <c r="BS27" s="226"/>
      <c r="BT27" s="226"/>
      <c r="BU27" s="226"/>
      <c r="BV27" s="226"/>
      <c r="BW27" s="226">
        <v>1</v>
      </c>
      <c r="BX27" s="227">
        <f t="shared" ref="BX27:BX40" si="81">SUM(BU27:BW27)</f>
        <v>1</v>
      </c>
      <c r="BY27" s="226"/>
      <c r="BZ27" s="226"/>
      <c r="CA27" s="226"/>
      <c r="CB27" s="226"/>
      <c r="CC27" s="226"/>
      <c r="CD27" s="230">
        <f>CD9-(CD26+CD28+CD29+CD30+CD31+CD32+CD33+CD34+CD35+CD36+CD37+CD38+CD39)</f>
        <v>4</v>
      </c>
      <c r="CE27" s="227">
        <f t="shared" ref="CE27:CE40" si="82">SUM(BZ27:CD27)</f>
        <v>4</v>
      </c>
      <c r="CF27" s="226">
        <v>3</v>
      </c>
      <c r="CG27" s="226"/>
      <c r="CH27" s="226"/>
      <c r="CI27" s="226"/>
      <c r="CJ27" s="226"/>
      <c r="CK27" s="226"/>
      <c r="CL27" s="227">
        <f t="shared" ref="CL27:CL40" si="83">SUM(CG27:CK27)</f>
        <v>0</v>
      </c>
      <c r="CM27" s="226"/>
      <c r="CN27" s="228">
        <f t="shared" ref="CN27:CN40" si="84">BR27+BS27+BT27+BX27+BY27+CE27+CF27+CL27+CM27</f>
        <v>8</v>
      </c>
      <c r="CO27" s="226"/>
      <c r="CP27" s="226"/>
      <c r="CQ27" s="226"/>
      <c r="CR27" s="227">
        <f t="shared" ref="CR27:CR40" si="85">SUM(CP27:CQ27)</f>
        <v>0</v>
      </c>
      <c r="CS27" s="226"/>
      <c r="CT27" s="226">
        <v>2</v>
      </c>
      <c r="CU27" s="226"/>
      <c r="CV27" s="226"/>
      <c r="CW27" s="227">
        <f t="shared" ref="CW27:CW38" si="86">SUM(CU27:CV27)</f>
        <v>0</v>
      </c>
      <c r="CX27" s="226"/>
      <c r="CY27" s="228">
        <f t="shared" ref="CY27:CY40" si="87">CO27+CR27+CS27+CT27+CW27+CX27</f>
        <v>2</v>
      </c>
      <c r="CZ27" s="226"/>
      <c r="DA27" s="226"/>
      <c r="DB27" s="226">
        <v>1</v>
      </c>
      <c r="DC27" s="202">
        <f t="shared" ref="DC27:DC40" si="88">SUM(CZ27:DB27)</f>
        <v>1</v>
      </c>
      <c r="DD27" s="226"/>
      <c r="DE27" s="226"/>
      <c r="DF27" s="226">
        <v>1</v>
      </c>
      <c r="DG27" s="226"/>
      <c r="DH27" s="226"/>
      <c r="DI27" s="226"/>
      <c r="DJ27" s="226"/>
      <c r="DK27" s="226"/>
      <c r="DL27" s="226"/>
      <c r="DM27" s="227">
        <f t="shared" ref="DM27:DM41" si="89">SUM(DE27:DL27)</f>
        <v>1</v>
      </c>
      <c r="DN27" s="203">
        <f t="shared" ref="DN27:DN41" si="90">DC27+DD27+DM27</f>
        <v>2</v>
      </c>
      <c r="DO27" s="226"/>
      <c r="DP27" s="226"/>
      <c r="DQ27" s="226"/>
      <c r="DR27" s="227">
        <f t="shared" ref="DR27:DR41" si="91">SUM(DP27:DQ27)</f>
        <v>0</v>
      </c>
      <c r="DS27" s="226"/>
      <c r="DT27" s="226"/>
      <c r="DU27" s="228">
        <f t="shared" ref="DU27:DU41" si="92">DO27+DR27+DS27+DT27</f>
        <v>0</v>
      </c>
      <c r="DV27" s="226"/>
      <c r="DW27" s="228">
        <f t="shared" ref="DW27:DW40" si="93">DV27</f>
        <v>0</v>
      </c>
      <c r="DX27" s="226"/>
      <c r="DY27" s="226"/>
      <c r="DZ27" s="226">
        <v>1</v>
      </c>
      <c r="EA27" s="226"/>
      <c r="EB27" s="226"/>
      <c r="EC27" s="226"/>
      <c r="ED27" s="227">
        <f t="shared" ref="ED27:ED41" si="94">SUM(DZ27:EC27)</f>
        <v>1</v>
      </c>
      <c r="EE27" s="226"/>
      <c r="EF27" s="226"/>
      <c r="EG27" s="226"/>
      <c r="EH27" s="226"/>
      <c r="EI27" s="226"/>
      <c r="EJ27" s="226"/>
      <c r="EK27" s="226">
        <v>1</v>
      </c>
      <c r="EL27" s="226"/>
      <c r="EM27" s="226"/>
      <c r="EN27" s="226"/>
      <c r="EO27" s="226"/>
      <c r="EP27" s="227">
        <f t="shared" ref="EP27:EP41" si="95">SUM(EG27:EO27)</f>
        <v>1</v>
      </c>
      <c r="EQ27" s="228">
        <f t="shared" ref="EQ27:EQ40" si="96">DX27+DY27+ED27+EE27+EF27+EP27</f>
        <v>2</v>
      </c>
      <c r="ER27" s="226"/>
      <c r="ES27" s="228">
        <f t="shared" ref="ES27:ES40" si="97">SUM(ER27)</f>
        <v>0</v>
      </c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7">
        <f t="shared" ref="FJ27:FJ41" si="98">SUM(EV27:FI27)</f>
        <v>0</v>
      </c>
      <c r="FK27" s="228">
        <f t="shared" ref="FK27:FK40" si="99">ET27+EU27+FJ27</f>
        <v>0</v>
      </c>
      <c r="FL27" s="226"/>
      <c r="FM27" s="226"/>
      <c r="FN27" s="226"/>
      <c r="FO27" s="226"/>
      <c r="FP27" s="226">
        <v>1</v>
      </c>
      <c r="FQ27" s="226"/>
      <c r="FR27" s="226"/>
      <c r="FS27" s="227">
        <f t="shared" ref="FS27:FS41" si="100">SUM(FO27:FR27)</f>
        <v>1</v>
      </c>
      <c r="FT27" s="226"/>
      <c r="FU27" s="226"/>
      <c r="FV27" s="227">
        <f t="shared" ref="FV27:FV40" si="101">SUM(FT27:FU27)</f>
        <v>0</v>
      </c>
      <c r="FW27" s="228">
        <f t="shared" ref="FW27:FW41" si="102">FL27+FM27+FN27+FS27+FV27</f>
        <v>1</v>
      </c>
      <c r="FX27" s="226"/>
      <c r="FY27" s="226"/>
      <c r="FZ27" s="226"/>
      <c r="GA27" s="226"/>
      <c r="GB27" s="226">
        <f>SUM(FZ27:GA27)</f>
        <v>0</v>
      </c>
      <c r="GC27" s="226"/>
      <c r="GD27" s="226"/>
      <c r="GE27" s="228">
        <f t="shared" ref="GE27:GE40" si="103">FX27+FY27+GB27+GC27+GD27</f>
        <v>0</v>
      </c>
    </row>
    <row r="28" spans="1:187" ht="24" customHeight="1">
      <c r="A28" s="223"/>
      <c r="B28" s="224" t="s">
        <v>293</v>
      </c>
      <c r="C28" s="201">
        <f t="shared" si="64"/>
        <v>383</v>
      </c>
      <c r="D28" s="201"/>
      <c r="E28" s="201"/>
      <c r="F28" s="202">
        <f t="shared" si="65"/>
        <v>0</v>
      </c>
      <c r="G28" s="201"/>
      <c r="H28" s="201"/>
      <c r="I28" s="201"/>
      <c r="J28" s="201"/>
      <c r="K28" s="201"/>
      <c r="L28" s="201"/>
      <c r="M28" s="203">
        <f t="shared" si="66"/>
        <v>0</v>
      </c>
      <c r="N28" s="230">
        <f>15+13</f>
        <v>28</v>
      </c>
      <c r="O28" s="230">
        <f>5+4</f>
        <v>9</v>
      </c>
      <c r="P28" s="202">
        <f t="shared" si="67"/>
        <v>37</v>
      </c>
      <c r="Q28" s="230">
        <f>24+14</f>
        <v>38</v>
      </c>
      <c r="R28" s="201">
        <v>2</v>
      </c>
      <c r="S28" s="201"/>
      <c r="T28" s="202">
        <f t="shared" si="68"/>
        <v>2</v>
      </c>
      <c r="U28" s="201">
        <v>2</v>
      </c>
      <c r="V28" s="201"/>
      <c r="W28" s="201">
        <v>2</v>
      </c>
      <c r="X28" s="202">
        <f t="shared" si="69"/>
        <v>2</v>
      </c>
      <c r="Y28" s="201"/>
      <c r="Z28" s="201"/>
      <c r="AA28" s="202">
        <f t="shared" si="70"/>
        <v>0</v>
      </c>
      <c r="AB28" s="230"/>
      <c r="AC28" s="230">
        <v>2</v>
      </c>
      <c r="AD28" s="230">
        <v>4</v>
      </c>
      <c r="AE28" s="202">
        <f t="shared" si="71"/>
        <v>6</v>
      </c>
      <c r="AF28" s="201">
        <v>2</v>
      </c>
      <c r="AG28" s="201">
        <v>1</v>
      </c>
      <c r="AH28" s="230">
        <f>4+1</f>
        <v>5</v>
      </c>
      <c r="AI28" s="230"/>
      <c r="AJ28" s="202">
        <f t="shared" si="72"/>
        <v>5</v>
      </c>
      <c r="AK28" s="230">
        <f>4+5</f>
        <v>9</v>
      </c>
      <c r="AL28" s="230">
        <f>4+4</f>
        <v>8</v>
      </c>
      <c r="AM28" s="202">
        <f t="shared" si="73"/>
        <v>17</v>
      </c>
      <c r="AN28" s="230">
        <v>1</v>
      </c>
      <c r="AO28" s="202">
        <f t="shared" si="74"/>
        <v>23</v>
      </c>
      <c r="AP28" s="203">
        <f t="shared" si="75"/>
        <v>113</v>
      </c>
      <c r="AQ28" s="230">
        <f>AQ10-(AQ27+AQ29+AQ30+AQ31+AQ32+AQ33+AQ34+AQ35+AQ36+AQ37+AQ38+AQ39+AQ40)</f>
        <v>12</v>
      </c>
      <c r="AR28" s="201"/>
      <c r="AS28" s="201">
        <v>4</v>
      </c>
      <c r="AT28" s="203">
        <f t="shared" si="76"/>
        <v>4</v>
      </c>
      <c r="AU28" s="201">
        <v>3</v>
      </c>
      <c r="AV28" s="201">
        <v>3</v>
      </c>
      <c r="AW28" s="201"/>
      <c r="AX28" s="201">
        <v>6</v>
      </c>
      <c r="AY28" s="230">
        <f>AY10-(AY27+AY29+AY30+AY31+AY32+AY33+AY34+AY35+AY36+AY37+AY38+AY39+AY40)</f>
        <v>13</v>
      </c>
      <c r="AZ28" s="213"/>
      <c r="BA28" s="201">
        <v>8</v>
      </c>
      <c r="BB28" s="230">
        <f>BB10-(BB27+BB29+BB30+BB31+BB32+BB33+BB34+BB35+BB36+BB37+BB38+BB39+BB40)</f>
        <v>29</v>
      </c>
      <c r="BC28" s="230">
        <f>BC10-(BC27+BC29+BC30+BC31+BC32+BC33+BC34+BC35+BC36+BC37+BC38+BC39+BC40)</f>
        <v>1</v>
      </c>
      <c r="BD28" s="202">
        <f t="shared" si="77"/>
        <v>63</v>
      </c>
      <c r="BE28" s="201">
        <v>1</v>
      </c>
      <c r="BF28" s="203">
        <f t="shared" si="78"/>
        <v>80</v>
      </c>
      <c r="BG28" s="201">
        <v>1</v>
      </c>
      <c r="BH28" s="201"/>
      <c r="BI28" s="201"/>
      <c r="BJ28" s="201"/>
      <c r="BK28" s="201"/>
      <c r="BL28" s="201"/>
      <c r="BM28" s="201"/>
      <c r="BN28" s="201"/>
      <c r="BO28" s="201"/>
      <c r="BP28" s="202">
        <f t="shared" si="79"/>
        <v>0</v>
      </c>
      <c r="BQ28" s="203">
        <f t="shared" si="80"/>
        <v>1</v>
      </c>
      <c r="BR28" s="201"/>
      <c r="BS28" s="201"/>
      <c r="BT28" s="201"/>
      <c r="BU28" s="201"/>
      <c r="BV28" s="201"/>
      <c r="BW28" s="201"/>
      <c r="BX28" s="202">
        <f t="shared" si="81"/>
        <v>0</v>
      </c>
      <c r="BY28" s="230">
        <f>BY10-(BY27+BY29+BY30+BY31+BY32+BY33+BY34+BY35+BY36+BY37+BY38+BY39+BY40)</f>
        <v>16</v>
      </c>
      <c r="BZ28" s="201"/>
      <c r="CA28" s="201"/>
      <c r="CB28" s="201"/>
      <c r="CC28" s="201"/>
      <c r="CD28" s="201"/>
      <c r="CE28" s="202">
        <f t="shared" si="82"/>
        <v>0</v>
      </c>
      <c r="CF28" s="201"/>
      <c r="CG28" s="201"/>
      <c r="CH28" s="201"/>
      <c r="CI28" s="230">
        <f>CI10-(CI27+CI29+CI30+CI31+CI32+CI33+CI34+CI35+CI36+CI37+CI38+CI39+CI40)</f>
        <v>5</v>
      </c>
      <c r="CJ28" s="230">
        <f>CJ10-(CJ27+CJ29+CJ30+CJ31+CJ32+CJ33+CJ34+CJ35+CJ36+CJ37+CJ38+CJ39+CJ40)</f>
        <v>0</v>
      </c>
      <c r="CK28" s="230">
        <f>CK10-(CK27+CK29+CK30+CK31+CK32+CK33+CK34+CK35+CK36+CK37+CK38+CK39+CK40)</f>
        <v>2</v>
      </c>
      <c r="CL28" s="202">
        <f t="shared" si="83"/>
        <v>7</v>
      </c>
      <c r="CM28" s="230">
        <f>CM10-(CM27+CM29+CM30+CM31+CM32+CM33+CM34+CM35+CM36+CM37+CM38+CM39+CM40)</f>
        <v>2</v>
      </c>
      <c r="CN28" s="203">
        <f t="shared" si="84"/>
        <v>25</v>
      </c>
      <c r="CO28" s="201"/>
      <c r="CP28" s="201"/>
      <c r="CQ28" s="201"/>
      <c r="CR28" s="202">
        <f t="shared" si="85"/>
        <v>0</v>
      </c>
      <c r="CS28" s="201">
        <v>1</v>
      </c>
      <c r="CT28" s="201"/>
      <c r="CU28" s="201"/>
      <c r="CV28" s="201"/>
      <c r="CW28" s="202">
        <f t="shared" si="86"/>
        <v>0</v>
      </c>
      <c r="CX28" s="201"/>
      <c r="CY28" s="203">
        <f t="shared" si="87"/>
        <v>1</v>
      </c>
      <c r="CZ28" s="201"/>
      <c r="DA28" s="201"/>
      <c r="DB28" s="201"/>
      <c r="DC28" s="202">
        <f t="shared" si="88"/>
        <v>0</v>
      </c>
      <c r="DD28" s="201"/>
      <c r="DE28" s="201"/>
      <c r="DF28" s="201">
        <v>2</v>
      </c>
      <c r="DG28" s="201"/>
      <c r="DH28" s="201">
        <v>1</v>
      </c>
      <c r="DI28" s="201"/>
      <c r="DJ28" s="201"/>
      <c r="DK28" s="201"/>
      <c r="DL28" s="201"/>
      <c r="DM28" s="202">
        <f t="shared" si="89"/>
        <v>3</v>
      </c>
      <c r="DN28" s="203">
        <f t="shared" si="90"/>
        <v>3</v>
      </c>
      <c r="DO28" s="230">
        <f>DO10-(DO27+DO29+DO30+DO31+DO32+DO33+DO34+DO35+DO36+DO37+DO38+DO39+DO40)</f>
        <v>7</v>
      </c>
      <c r="DP28" s="201">
        <v>1</v>
      </c>
      <c r="DQ28" s="201">
        <v>1</v>
      </c>
      <c r="DR28" s="202">
        <f t="shared" si="91"/>
        <v>2</v>
      </c>
      <c r="DS28" s="201"/>
      <c r="DT28" s="230">
        <f>DT10-(DT27+DT29+DT30+DT31+DT32+DT33+DT34+DT35+DT36+DT37+DT38+DT39+DT40)</f>
        <v>11</v>
      </c>
      <c r="DU28" s="203">
        <f t="shared" si="92"/>
        <v>20</v>
      </c>
      <c r="DV28" s="201"/>
      <c r="DW28" s="228">
        <f t="shared" si="93"/>
        <v>0</v>
      </c>
      <c r="DX28" s="201"/>
      <c r="DY28" s="201">
        <v>1</v>
      </c>
      <c r="DZ28" s="201"/>
      <c r="EA28" s="201"/>
      <c r="EB28" s="201"/>
      <c r="EC28" s="201">
        <v>1</v>
      </c>
      <c r="ED28" s="202">
        <f t="shared" si="94"/>
        <v>1</v>
      </c>
      <c r="EE28" s="230">
        <f>EE10-(EE27+EE29+EE30+EE31+EE32+EE33+EE34+EE35+EE36+EE37+EE38+EE39+EE40)</f>
        <v>12</v>
      </c>
      <c r="EF28" s="201"/>
      <c r="EG28" s="201"/>
      <c r="EH28" s="201"/>
      <c r="EI28" s="201"/>
      <c r="EJ28" s="201"/>
      <c r="EK28" s="201"/>
      <c r="EL28" s="201"/>
      <c r="EM28" s="201"/>
      <c r="EN28" s="201"/>
      <c r="EO28" s="201">
        <v>1</v>
      </c>
      <c r="EP28" s="202">
        <f t="shared" si="95"/>
        <v>1</v>
      </c>
      <c r="EQ28" s="203">
        <f t="shared" si="96"/>
        <v>15</v>
      </c>
      <c r="ER28" s="201"/>
      <c r="ES28" s="203">
        <f t="shared" si="97"/>
        <v>0</v>
      </c>
      <c r="ET28" s="230">
        <f t="shared" ref="ET28:FI28" si="104">ET10-(ET27+ET29+ET30+ET31+ET32+ET33+ET34+ET35+ET36+ET37+ET38+ET39+ET40)</f>
        <v>0</v>
      </c>
      <c r="EU28" s="230">
        <f t="shared" si="104"/>
        <v>0</v>
      </c>
      <c r="EV28" s="230">
        <f t="shared" si="104"/>
        <v>29</v>
      </c>
      <c r="EW28" s="230">
        <f t="shared" si="104"/>
        <v>23</v>
      </c>
      <c r="EX28" s="230">
        <f t="shared" si="104"/>
        <v>2</v>
      </c>
      <c r="EY28" s="230">
        <f t="shared" si="104"/>
        <v>20</v>
      </c>
      <c r="EZ28" s="230">
        <f t="shared" si="104"/>
        <v>0</v>
      </c>
      <c r="FA28" s="230">
        <f t="shared" si="104"/>
        <v>16</v>
      </c>
      <c r="FB28" s="230">
        <f t="shared" si="104"/>
        <v>0</v>
      </c>
      <c r="FC28" s="230">
        <f t="shared" si="104"/>
        <v>1</v>
      </c>
      <c r="FD28" s="230">
        <f t="shared" si="104"/>
        <v>1</v>
      </c>
      <c r="FE28" s="230">
        <f t="shared" si="104"/>
        <v>0</v>
      </c>
      <c r="FF28" s="230">
        <f t="shared" si="104"/>
        <v>0</v>
      </c>
      <c r="FG28" s="230">
        <f t="shared" si="104"/>
        <v>9</v>
      </c>
      <c r="FH28" s="230">
        <f t="shared" si="104"/>
        <v>1</v>
      </c>
      <c r="FI28" s="230">
        <f t="shared" si="104"/>
        <v>20</v>
      </c>
      <c r="FJ28" s="202">
        <f t="shared" si="98"/>
        <v>122</v>
      </c>
      <c r="FK28" s="203">
        <f t="shared" si="99"/>
        <v>122</v>
      </c>
      <c r="FL28" s="201"/>
      <c r="FM28" s="201"/>
      <c r="FN28" s="201">
        <v>1</v>
      </c>
      <c r="FO28" s="201"/>
      <c r="FP28" s="201">
        <v>1</v>
      </c>
      <c r="FQ28" s="201">
        <v>1</v>
      </c>
      <c r="FR28" s="201"/>
      <c r="FS28" s="202">
        <f t="shared" si="100"/>
        <v>2</v>
      </c>
      <c r="FT28" s="201"/>
      <c r="FU28" s="201"/>
      <c r="FV28" s="202">
        <f t="shared" si="101"/>
        <v>0</v>
      </c>
      <c r="FW28" s="203">
        <f t="shared" si="102"/>
        <v>3</v>
      </c>
      <c r="FX28" s="201"/>
      <c r="FY28" s="201"/>
      <c r="FZ28" s="201"/>
      <c r="GA28" s="201"/>
      <c r="GB28" s="201">
        <f>SUM(FZ28:GA28)</f>
        <v>0</v>
      </c>
      <c r="GC28" s="201"/>
      <c r="GD28" s="201"/>
      <c r="GE28" s="203">
        <f t="shared" si="103"/>
        <v>0</v>
      </c>
    </row>
    <row r="29" spans="1:187" ht="24" customHeight="1">
      <c r="A29" s="223"/>
      <c r="B29" s="224" t="s">
        <v>294</v>
      </c>
      <c r="C29" s="201">
        <f t="shared" si="64"/>
        <v>220</v>
      </c>
      <c r="D29" s="201"/>
      <c r="E29" s="201"/>
      <c r="F29" s="202">
        <f t="shared" si="65"/>
        <v>0</v>
      </c>
      <c r="G29" s="201">
        <v>1</v>
      </c>
      <c r="H29" s="201"/>
      <c r="I29" s="201"/>
      <c r="J29" s="201"/>
      <c r="K29" s="201"/>
      <c r="L29" s="201"/>
      <c r="M29" s="203">
        <f t="shared" si="66"/>
        <v>1</v>
      </c>
      <c r="N29" s="201"/>
      <c r="O29" s="201">
        <v>1</v>
      </c>
      <c r="P29" s="202">
        <f t="shared" si="67"/>
        <v>1</v>
      </c>
      <c r="Q29" s="201"/>
      <c r="R29" s="201"/>
      <c r="S29" s="201"/>
      <c r="T29" s="202">
        <f t="shared" si="68"/>
        <v>0</v>
      </c>
      <c r="U29" s="201"/>
      <c r="V29" s="201"/>
      <c r="W29" s="201">
        <v>1</v>
      </c>
      <c r="X29" s="202">
        <f t="shared" si="69"/>
        <v>1</v>
      </c>
      <c r="Y29" s="201"/>
      <c r="Z29" s="201"/>
      <c r="AA29" s="202">
        <f t="shared" si="70"/>
        <v>0</v>
      </c>
      <c r="AB29" s="201"/>
      <c r="AC29" s="201"/>
      <c r="AD29" s="201"/>
      <c r="AE29" s="202">
        <f t="shared" si="71"/>
        <v>0</v>
      </c>
      <c r="AF29" s="201">
        <v>1</v>
      </c>
      <c r="AG29" s="201"/>
      <c r="AH29" s="201"/>
      <c r="AI29" s="201"/>
      <c r="AJ29" s="202">
        <f t="shared" si="72"/>
        <v>0</v>
      </c>
      <c r="AK29" s="201"/>
      <c r="AL29" s="201"/>
      <c r="AM29" s="202">
        <f t="shared" si="73"/>
        <v>0</v>
      </c>
      <c r="AN29" s="201"/>
      <c r="AO29" s="202">
        <f t="shared" si="74"/>
        <v>0</v>
      </c>
      <c r="AP29" s="203">
        <f t="shared" si="75"/>
        <v>3</v>
      </c>
      <c r="AQ29" s="201">
        <v>3</v>
      </c>
      <c r="AR29" s="201"/>
      <c r="AS29" s="201">
        <v>2</v>
      </c>
      <c r="AT29" s="203">
        <f t="shared" si="76"/>
        <v>2</v>
      </c>
      <c r="AU29" s="201">
        <v>2</v>
      </c>
      <c r="AV29" s="201">
        <v>1</v>
      </c>
      <c r="AW29" s="201"/>
      <c r="AX29" s="201">
        <v>3</v>
      </c>
      <c r="AY29" s="201">
        <v>3</v>
      </c>
      <c r="AZ29" s="201"/>
      <c r="BA29" s="201">
        <v>3</v>
      </c>
      <c r="BB29" s="201">
        <v>4</v>
      </c>
      <c r="BC29" s="201">
        <v>1</v>
      </c>
      <c r="BD29" s="202">
        <f t="shared" si="77"/>
        <v>17</v>
      </c>
      <c r="BE29" s="201"/>
      <c r="BF29" s="203">
        <f t="shared" si="78"/>
        <v>22</v>
      </c>
      <c r="BG29" s="201"/>
      <c r="BH29" s="201"/>
      <c r="BI29" s="201"/>
      <c r="BJ29" s="201"/>
      <c r="BK29" s="201"/>
      <c r="BL29" s="201">
        <v>4</v>
      </c>
      <c r="BM29" s="201"/>
      <c r="BN29" s="201"/>
      <c r="BO29" s="201"/>
      <c r="BP29" s="202">
        <f t="shared" si="79"/>
        <v>0</v>
      </c>
      <c r="BQ29" s="203">
        <f t="shared" si="80"/>
        <v>4</v>
      </c>
      <c r="BR29" s="201"/>
      <c r="BS29" s="201"/>
      <c r="BT29" s="201"/>
      <c r="BU29" s="201"/>
      <c r="BV29" s="201"/>
      <c r="BW29" s="201">
        <v>2</v>
      </c>
      <c r="BX29" s="202">
        <f t="shared" si="81"/>
        <v>2</v>
      </c>
      <c r="BY29" s="201"/>
      <c r="BZ29" s="201"/>
      <c r="CA29" s="201"/>
      <c r="CB29" s="201"/>
      <c r="CC29" s="201"/>
      <c r="CD29" s="201"/>
      <c r="CE29" s="202">
        <f t="shared" si="82"/>
        <v>0</v>
      </c>
      <c r="CF29" s="201">
        <v>1</v>
      </c>
      <c r="CG29" s="201"/>
      <c r="CH29" s="201"/>
      <c r="CI29" s="201"/>
      <c r="CJ29" s="201"/>
      <c r="CK29" s="201"/>
      <c r="CL29" s="202">
        <f t="shared" si="83"/>
        <v>0</v>
      </c>
      <c r="CM29" s="201"/>
      <c r="CN29" s="203">
        <f t="shared" si="84"/>
        <v>3</v>
      </c>
      <c r="CO29" s="201"/>
      <c r="CP29" s="201"/>
      <c r="CQ29" s="201"/>
      <c r="CR29" s="202">
        <f t="shared" si="85"/>
        <v>0</v>
      </c>
      <c r="CS29" s="201"/>
      <c r="CT29" s="201"/>
      <c r="CU29" s="201"/>
      <c r="CV29" s="201"/>
      <c r="CW29" s="202">
        <f t="shared" si="86"/>
        <v>0</v>
      </c>
      <c r="CX29" s="201"/>
      <c r="CY29" s="203">
        <f t="shared" si="87"/>
        <v>0</v>
      </c>
      <c r="CZ29" s="230">
        <f>CZ10-(CZ27+CZ28+CZ30+CZ31+CZ32+CZ33+CZ34+CZ35+CZ36+CZ37+CZ38+CZ39+CZ40)</f>
        <v>0</v>
      </c>
      <c r="DA29" s="230">
        <f>DA10-(DA27+DA28+DA30+DA31+DA32+DA33+DA34+DA35+DA36+DA37+DA38+DA39+DA40)</f>
        <v>10</v>
      </c>
      <c r="DB29" s="230">
        <f>DB10-(DB27+DB28+DB30+DB31+DB32+DB33+DB34+DB35+DB36+DB37+DB38+DB39+DB40)</f>
        <v>59</v>
      </c>
      <c r="DC29" s="202">
        <f t="shared" si="88"/>
        <v>69</v>
      </c>
      <c r="DD29" s="230">
        <f t="shared" ref="DD29:DL29" si="105">DD10-(DD27+DD28+DD30+DD31+DD32+DD33+DD34+DD35+DD36+DD37+DD38+DD39+DD40)</f>
        <v>1</v>
      </c>
      <c r="DE29" s="230">
        <f t="shared" si="105"/>
        <v>0</v>
      </c>
      <c r="DF29" s="230">
        <f t="shared" si="105"/>
        <v>33</v>
      </c>
      <c r="DG29" s="230">
        <f t="shared" si="105"/>
        <v>0</v>
      </c>
      <c r="DH29" s="230">
        <f t="shared" si="105"/>
        <v>15</v>
      </c>
      <c r="DI29" s="230">
        <f t="shared" si="105"/>
        <v>20</v>
      </c>
      <c r="DJ29" s="230">
        <f t="shared" si="105"/>
        <v>1</v>
      </c>
      <c r="DK29" s="230">
        <f t="shared" si="105"/>
        <v>14</v>
      </c>
      <c r="DL29" s="230">
        <f t="shared" si="105"/>
        <v>0</v>
      </c>
      <c r="DM29" s="202">
        <f t="shared" si="89"/>
        <v>83</v>
      </c>
      <c r="DN29" s="203">
        <f t="shared" si="90"/>
        <v>153</v>
      </c>
      <c r="DO29" s="201"/>
      <c r="DP29" s="201"/>
      <c r="DQ29" s="201"/>
      <c r="DR29" s="202">
        <f t="shared" si="91"/>
        <v>0</v>
      </c>
      <c r="DS29" s="201"/>
      <c r="DT29" s="201"/>
      <c r="DU29" s="203">
        <f t="shared" si="92"/>
        <v>0</v>
      </c>
      <c r="DV29" s="201"/>
      <c r="DW29" s="228">
        <f t="shared" si="93"/>
        <v>0</v>
      </c>
      <c r="DX29" s="201"/>
      <c r="DY29" s="230">
        <f>DY10-(DY27+DY28+DY30+DY31+DY32+DY33+DY34+DY35+DY36+DY37+DY38+DY39+DY40)</f>
        <v>32</v>
      </c>
      <c r="DZ29" s="201"/>
      <c r="EA29" s="201"/>
      <c r="EB29" s="201"/>
      <c r="EC29" s="201"/>
      <c r="ED29" s="202">
        <f t="shared" si="94"/>
        <v>0</v>
      </c>
      <c r="EE29" s="201"/>
      <c r="EF29" s="201"/>
      <c r="EG29" s="201"/>
      <c r="EH29" s="201"/>
      <c r="EI29" s="201"/>
      <c r="EJ29" s="201"/>
      <c r="EK29" s="201">
        <v>2</v>
      </c>
      <c r="EL29" s="201"/>
      <c r="EM29" s="201"/>
      <c r="EN29" s="201"/>
      <c r="EO29" s="201"/>
      <c r="EP29" s="202">
        <f t="shared" si="95"/>
        <v>2</v>
      </c>
      <c r="EQ29" s="203">
        <f t="shared" si="96"/>
        <v>34</v>
      </c>
      <c r="ER29" s="201"/>
      <c r="ES29" s="203">
        <f t="shared" si="97"/>
        <v>0</v>
      </c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2">
        <f t="shared" si="98"/>
        <v>0</v>
      </c>
      <c r="FK29" s="203">
        <f t="shared" si="99"/>
        <v>0</v>
      </c>
      <c r="FL29" s="201"/>
      <c r="FM29" s="201"/>
      <c r="FN29" s="201"/>
      <c r="FO29" s="201"/>
      <c r="FP29" s="201"/>
      <c r="FQ29" s="201"/>
      <c r="FR29" s="201"/>
      <c r="FS29" s="202">
        <f t="shared" si="100"/>
        <v>0</v>
      </c>
      <c r="FT29" s="201"/>
      <c r="FU29" s="201"/>
      <c r="FV29" s="202">
        <f t="shared" si="101"/>
        <v>0</v>
      </c>
      <c r="FW29" s="203">
        <f t="shared" si="102"/>
        <v>0</v>
      </c>
      <c r="FX29" s="201"/>
      <c r="FY29" s="201"/>
      <c r="FZ29" s="201"/>
      <c r="GA29" s="201"/>
      <c r="GB29" s="201">
        <f>SUM(FZ29:GA29)</f>
        <v>0</v>
      </c>
      <c r="GC29" s="201"/>
      <c r="GD29" s="201"/>
      <c r="GE29" s="203">
        <f t="shared" si="103"/>
        <v>0</v>
      </c>
    </row>
    <row r="30" spans="1:187" ht="24" customHeight="1">
      <c r="A30" s="223"/>
      <c r="B30" s="224" t="s">
        <v>295</v>
      </c>
      <c r="C30" s="201">
        <f t="shared" si="64"/>
        <v>101</v>
      </c>
      <c r="D30" s="201"/>
      <c r="E30" s="201"/>
      <c r="F30" s="202">
        <f t="shared" si="65"/>
        <v>0</v>
      </c>
      <c r="G30" s="201"/>
      <c r="H30" s="201"/>
      <c r="I30" s="201"/>
      <c r="J30" s="201"/>
      <c r="K30" s="201"/>
      <c r="L30" s="201"/>
      <c r="M30" s="203">
        <f t="shared" si="66"/>
        <v>0</v>
      </c>
      <c r="N30" s="201"/>
      <c r="O30" s="201"/>
      <c r="P30" s="202">
        <f t="shared" si="67"/>
        <v>0</v>
      </c>
      <c r="Q30" s="201"/>
      <c r="R30" s="230"/>
      <c r="S30" s="230"/>
      <c r="T30" s="202">
        <f t="shared" si="68"/>
        <v>0</v>
      </c>
      <c r="U30" s="230">
        <v>2</v>
      </c>
      <c r="V30" s="201">
        <v>1</v>
      </c>
      <c r="W30" s="201"/>
      <c r="X30" s="202">
        <f t="shared" si="69"/>
        <v>1</v>
      </c>
      <c r="Y30" s="230">
        <v>1</v>
      </c>
      <c r="Z30" s="230"/>
      <c r="AA30" s="202">
        <f t="shared" si="70"/>
        <v>1</v>
      </c>
      <c r="AB30" s="201"/>
      <c r="AC30" s="201">
        <v>1</v>
      </c>
      <c r="AD30" s="201"/>
      <c r="AE30" s="202">
        <f t="shared" si="71"/>
        <v>1</v>
      </c>
      <c r="AF30" s="230">
        <f>5+18</f>
        <v>23</v>
      </c>
      <c r="AG30" s="230"/>
      <c r="AH30" s="201"/>
      <c r="AI30" s="201"/>
      <c r="AJ30" s="202">
        <f t="shared" si="72"/>
        <v>0</v>
      </c>
      <c r="AK30" s="201"/>
      <c r="AL30" s="201"/>
      <c r="AM30" s="202">
        <f t="shared" si="73"/>
        <v>0</v>
      </c>
      <c r="AN30" s="201"/>
      <c r="AO30" s="202">
        <f t="shared" si="74"/>
        <v>0</v>
      </c>
      <c r="AP30" s="203">
        <f t="shared" si="75"/>
        <v>28</v>
      </c>
      <c r="AQ30" s="201">
        <v>1</v>
      </c>
      <c r="AR30" s="201"/>
      <c r="AS30" s="201">
        <v>1</v>
      </c>
      <c r="AT30" s="203">
        <f t="shared" si="76"/>
        <v>1</v>
      </c>
      <c r="AU30" s="201"/>
      <c r="AV30" s="201"/>
      <c r="AW30" s="201"/>
      <c r="AX30" s="201">
        <v>1</v>
      </c>
      <c r="AY30" s="201">
        <v>1</v>
      </c>
      <c r="AZ30" s="201"/>
      <c r="BA30" s="201">
        <v>1</v>
      </c>
      <c r="BB30" s="201">
        <v>3</v>
      </c>
      <c r="BC30" s="201">
        <v>1</v>
      </c>
      <c r="BD30" s="202">
        <f t="shared" si="77"/>
        <v>7</v>
      </c>
      <c r="BE30" s="201"/>
      <c r="BF30" s="203">
        <f t="shared" si="78"/>
        <v>9</v>
      </c>
      <c r="BG30" s="201"/>
      <c r="BH30" s="201"/>
      <c r="BI30" s="201"/>
      <c r="BJ30" s="201"/>
      <c r="BK30" s="201"/>
      <c r="BL30" s="201">
        <v>1</v>
      </c>
      <c r="BM30" s="201"/>
      <c r="BN30" s="201"/>
      <c r="BO30" s="201"/>
      <c r="BP30" s="202">
        <f t="shared" si="79"/>
        <v>0</v>
      </c>
      <c r="BQ30" s="203">
        <f t="shared" si="80"/>
        <v>1</v>
      </c>
      <c r="BR30" s="201"/>
      <c r="BS30" s="201"/>
      <c r="BT30" s="201"/>
      <c r="BU30" s="201"/>
      <c r="BV30" s="201"/>
      <c r="BW30" s="201"/>
      <c r="BX30" s="202">
        <f t="shared" si="81"/>
        <v>0</v>
      </c>
      <c r="BY30" s="201"/>
      <c r="BZ30" s="201"/>
      <c r="CA30" s="201"/>
      <c r="CB30" s="201"/>
      <c r="CC30" s="201"/>
      <c r="CD30" s="201"/>
      <c r="CE30" s="202">
        <f t="shared" si="82"/>
        <v>0</v>
      </c>
      <c r="CF30" s="230">
        <f>CF10-(CF27+CF28+CF29+CF31+CF32+CF33+CF34+CF35+CF36+CF37+CF38+CF39+CF40)</f>
        <v>21</v>
      </c>
      <c r="CG30" s="201"/>
      <c r="CH30" s="201"/>
      <c r="CI30" s="201"/>
      <c r="CJ30" s="201"/>
      <c r="CK30" s="201"/>
      <c r="CL30" s="202">
        <f t="shared" si="83"/>
        <v>0</v>
      </c>
      <c r="CM30" s="201"/>
      <c r="CN30" s="203">
        <f t="shared" si="84"/>
        <v>21</v>
      </c>
      <c r="CO30" s="201"/>
      <c r="CP30" s="201"/>
      <c r="CQ30" s="201"/>
      <c r="CR30" s="202">
        <f t="shared" si="85"/>
        <v>0</v>
      </c>
      <c r="CS30" s="201"/>
      <c r="CT30" s="201">
        <v>2</v>
      </c>
      <c r="CU30" s="201"/>
      <c r="CV30" s="201"/>
      <c r="CW30" s="202">
        <f t="shared" si="86"/>
        <v>0</v>
      </c>
      <c r="CX30" s="201"/>
      <c r="CY30" s="203">
        <f t="shared" si="87"/>
        <v>2</v>
      </c>
      <c r="CZ30" s="201"/>
      <c r="DA30" s="201"/>
      <c r="DB30" s="201"/>
      <c r="DC30" s="202">
        <f t="shared" si="88"/>
        <v>0</v>
      </c>
      <c r="DD30" s="201"/>
      <c r="DE30" s="201"/>
      <c r="DF30" s="201"/>
      <c r="DG30" s="201"/>
      <c r="DH30" s="201"/>
      <c r="DI30" s="201"/>
      <c r="DJ30" s="201"/>
      <c r="DK30" s="201"/>
      <c r="DL30" s="201"/>
      <c r="DM30" s="202">
        <f t="shared" si="89"/>
        <v>0</v>
      </c>
      <c r="DN30" s="203">
        <f t="shared" si="90"/>
        <v>0</v>
      </c>
      <c r="DO30" s="201"/>
      <c r="DP30" s="201"/>
      <c r="DQ30" s="201"/>
      <c r="DR30" s="202">
        <f t="shared" si="91"/>
        <v>0</v>
      </c>
      <c r="DS30" s="230">
        <f>DS10-(DS27+DS28+DS29+DS31+DS32+DS33+DS34+DS35+DS36+DS37+DS38+DS39+DS40)</f>
        <v>4</v>
      </c>
      <c r="DT30" s="201"/>
      <c r="DU30" s="203">
        <f t="shared" si="92"/>
        <v>4</v>
      </c>
      <c r="DV30" s="201"/>
      <c r="DW30" s="228">
        <f t="shared" si="93"/>
        <v>0</v>
      </c>
      <c r="DX30" s="201"/>
      <c r="DY30" s="201">
        <v>1</v>
      </c>
      <c r="DZ30" s="201"/>
      <c r="EA30" s="201"/>
      <c r="EB30" s="201"/>
      <c r="EC30" s="201"/>
      <c r="ED30" s="202">
        <f t="shared" si="94"/>
        <v>0</v>
      </c>
      <c r="EE30" s="201"/>
      <c r="EF30" s="201"/>
      <c r="EG30" s="201"/>
      <c r="EH30" s="201"/>
      <c r="EI30" s="201"/>
      <c r="EJ30" s="201"/>
      <c r="EK30" s="201">
        <v>1</v>
      </c>
      <c r="EL30" s="201"/>
      <c r="EM30" s="201"/>
      <c r="EN30" s="201"/>
      <c r="EO30" s="201"/>
      <c r="EP30" s="202">
        <f t="shared" si="95"/>
        <v>1</v>
      </c>
      <c r="EQ30" s="203">
        <f t="shared" si="96"/>
        <v>2</v>
      </c>
      <c r="ER30" s="230">
        <f>ER10-(ER27+ER28+ER29+ER31+ER32+ER33+ER34+ER35+ER36+ER37+ER38+ER39+ER40)</f>
        <v>2</v>
      </c>
      <c r="ES30" s="203">
        <f t="shared" si="97"/>
        <v>2</v>
      </c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2">
        <f t="shared" si="98"/>
        <v>0</v>
      </c>
      <c r="FK30" s="203">
        <f t="shared" si="99"/>
        <v>0</v>
      </c>
      <c r="FL30" s="201"/>
      <c r="FM30" s="201"/>
      <c r="FN30" s="201"/>
      <c r="FO30" s="201"/>
      <c r="FP30" s="201"/>
      <c r="FQ30" s="201"/>
      <c r="FR30" s="201"/>
      <c r="FS30" s="202">
        <f t="shared" si="100"/>
        <v>0</v>
      </c>
      <c r="FT30" s="201"/>
      <c r="FU30" s="201"/>
      <c r="FV30" s="202">
        <f t="shared" si="101"/>
        <v>0</v>
      </c>
      <c r="FW30" s="203">
        <f t="shared" si="102"/>
        <v>0</v>
      </c>
      <c r="FX30" s="230">
        <f t="shared" ref="FX30:GD30" si="106">FX19-(FX27+FX28+FX29+FX31+FX32+FX33+FX34+FX35+FX36+FX37+FX38+FX39+FX40)</f>
        <v>17</v>
      </c>
      <c r="FY30" s="230">
        <f t="shared" si="106"/>
        <v>5</v>
      </c>
      <c r="FZ30" s="230">
        <f t="shared" si="106"/>
        <v>5</v>
      </c>
      <c r="GA30" s="230">
        <f t="shared" si="106"/>
        <v>3</v>
      </c>
      <c r="GB30" s="230">
        <f t="shared" si="106"/>
        <v>8</v>
      </c>
      <c r="GC30" s="230">
        <f t="shared" si="106"/>
        <v>0</v>
      </c>
      <c r="GD30" s="230">
        <f t="shared" si="106"/>
        <v>2</v>
      </c>
      <c r="GE30" s="203">
        <f t="shared" si="103"/>
        <v>32</v>
      </c>
    </row>
    <row r="31" spans="1:187" ht="24" customHeight="1">
      <c r="A31" s="223"/>
      <c r="B31" s="224" t="s">
        <v>296</v>
      </c>
      <c r="C31" s="201">
        <f t="shared" si="64"/>
        <v>3</v>
      </c>
      <c r="D31" s="201"/>
      <c r="E31" s="201"/>
      <c r="F31" s="202">
        <f t="shared" si="65"/>
        <v>0</v>
      </c>
      <c r="G31" s="201"/>
      <c r="H31" s="201"/>
      <c r="I31" s="201"/>
      <c r="J31" s="201"/>
      <c r="K31" s="201"/>
      <c r="L31" s="201"/>
      <c r="M31" s="203">
        <f t="shared" si="66"/>
        <v>0</v>
      </c>
      <c r="N31" s="201"/>
      <c r="O31" s="201"/>
      <c r="P31" s="202">
        <f t="shared" si="67"/>
        <v>0</v>
      </c>
      <c r="Q31" s="201"/>
      <c r="R31" s="201"/>
      <c r="S31" s="201"/>
      <c r="T31" s="202">
        <f t="shared" si="68"/>
        <v>0</v>
      </c>
      <c r="U31" s="201"/>
      <c r="V31" s="201"/>
      <c r="W31" s="201"/>
      <c r="X31" s="202">
        <f t="shared" si="69"/>
        <v>0</v>
      </c>
      <c r="Y31" s="201"/>
      <c r="Z31" s="201"/>
      <c r="AA31" s="202">
        <f t="shared" si="70"/>
        <v>0</v>
      </c>
      <c r="AB31" s="201"/>
      <c r="AC31" s="201"/>
      <c r="AD31" s="201"/>
      <c r="AE31" s="202">
        <f t="shared" si="71"/>
        <v>0</v>
      </c>
      <c r="AF31" s="201"/>
      <c r="AG31" s="201"/>
      <c r="AH31" s="201"/>
      <c r="AI31" s="201"/>
      <c r="AJ31" s="202">
        <f t="shared" si="72"/>
        <v>0</v>
      </c>
      <c r="AK31" s="201"/>
      <c r="AL31" s="201"/>
      <c r="AM31" s="202">
        <f t="shared" si="73"/>
        <v>0</v>
      </c>
      <c r="AN31" s="201"/>
      <c r="AO31" s="202">
        <f t="shared" si="74"/>
        <v>0</v>
      </c>
      <c r="AP31" s="203">
        <f t="shared" si="75"/>
        <v>0</v>
      </c>
      <c r="AQ31" s="201"/>
      <c r="AR31" s="201"/>
      <c r="AS31" s="201"/>
      <c r="AT31" s="203">
        <f t="shared" si="76"/>
        <v>0</v>
      </c>
      <c r="AU31" s="201"/>
      <c r="AV31" s="201"/>
      <c r="AW31" s="201"/>
      <c r="AX31" s="201"/>
      <c r="AY31" s="201"/>
      <c r="AZ31" s="201"/>
      <c r="BA31" s="201"/>
      <c r="BB31" s="201"/>
      <c r="BC31" s="201"/>
      <c r="BD31" s="202">
        <f t="shared" si="77"/>
        <v>0</v>
      </c>
      <c r="BE31" s="201"/>
      <c r="BF31" s="203">
        <f t="shared" si="78"/>
        <v>0</v>
      </c>
      <c r="BG31" s="201"/>
      <c r="BH31" s="201"/>
      <c r="BI31" s="201"/>
      <c r="BJ31" s="201"/>
      <c r="BK31" s="201"/>
      <c r="BL31" s="201"/>
      <c r="BM31" s="201"/>
      <c r="BN31" s="201"/>
      <c r="BO31" s="201"/>
      <c r="BP31" s="202">
        <f t="shared" si="79"/>
        <v>0</v>
      </c>
      <c r="BQ31" s="203">
        <f t="shared" si="80"/>
        <v>0</v>
      </c>
      <c r="BR31" s="201"/>
      <c r="BS31" s="230">
        <f>BS10-(BS27+BS28+BS29+BS30+BS32+BS33+BS34+BS35+BS36+BS37+BS38+BS39+BS40)</f>
        <v>3</v>
      </c>
      <c r="BT31" s="201"/>
      <c r="BU31" s="201"/>
      <c r="BV31" s="201"/>
      <c r="BW31" s="201"/>
      <c r="BX31" s="202">
        <f t="shared" si="81"/>
        <v>0</v>
      </c>
      <c r="BY31" s="201"/>
      <c r="BZ31" s="201"/>
      <c r="CA31" s="201"/>
      <c r="CB31" s="201"/>
      <c r="CC31" s="201"/>
      <c r="CD31" s="201"/>
      <c r="CE31" s="202">
        <f t="shared" si="82"/>
        <v>0</v>
      </c>
      <c r="CF31" s="201"/>
      <c r="CG31" s="201"/>
      <c r="CH31" s="201"/>
      <c r="CI31" s="201"/>
      <c r="CJ31" s="201"/>
      <c r="CK31" s="201"/>
      <c r="CL31" s="202">
        <f t="shared" si="83"/>
        <v>0</v>
      </c>
      <c r="CM31" s="201"/>
      <c r="CN31" s="203">
        <f t="shared" si="84"/>
        <v>3</v>
      </c>
      <c r="CO31" s="201"/>
      <c r="CP31" s="201"/>
      <c r="CQ31" s="201"/>
      <c r="CR31" s="202">
        <f t="shared" si="85"/>
        <v>0</v>
      </c>
      <c r="CS31" s="201"/>
      <c r="CT31" s="201"/>
      <c r="CU31" s="201"/>
      <c r="CV31" s="201"/>
      <c r="CW31" s="202">
        <f t="shared" si="86"/>
        <v>0</v>
      </c>
      <c r="CX31" s="201"/>
      <c r="CY31" s="203">
        <f t="shared" si="87"/>
        <v>0</v>
      </c>
      <c r="CZ31" s="201"/>
      <c r="DA31" s="201"/>
      <c r="DB31" s="201"/>
      <c r="DC31" s="202">
        <f t="shared" si="88"/>
        <v>0</v>
      </c>
      <c r="DD31" s="201"/>
      <c r="DE31" s="201"/>
      <c r="DF31" s="201"/>
      <c r="DG31" s="201"/>
      <c r="DH31" s="201"/>
      <c r="DI31" s="201"/>
      <c r="DJ31" s="201"/>
      <c r="DK31" s="201"/>
      <c r="DL31" s="201"/>
      <c r="DM31" s="202">
        <f t="shared" si="89"/>
        <v>0</v>
      </c>
      <c r="DN31" s="203">
        <f t="shared" si="90"/>
        <v>0</v>
      </c>
      <c r="DO31" s="201"/>
      <c r="DP31" s="201"/>
      <c r="DQ31" s="201"/>
      <c r="DR31" s="202">
        <f t="shared" si="91"/>
        <v>0</v>
      </c>
      <c r="DS31" s="201"/>
      <c r="DT31" s="201"/>
      <c r="DU31" s="203">
        <f t="shared" si="92"/>
        <v>0</v>
      </c>
      <c r="DV31" s="201"/>
      <c r="DW31" s="228">
        <f t="shared" si="93"/>
        <v>0</v>
      </c>
      <c r="DX31" s="201"/>
      <c r="DY31" s="201"/>
      <c r="DZ31" s="201"/>
      <c r="EA31" s="201"/>
      <c r="EB31" s="201"/>
      <c r="EC31" s="201"/>
      <c r="ED31" s="202">
        <f t="shared" si="94"/>
        <v>0</v>
      </c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2">
        <f t="shared" si="95"/>
        <v>0</v>
      </c>
      <c r="EQ31" s="203">
        <f t="shared" si="96"/>
        <v>0</v>
      </c>
      <c r="ER31" s="201"/>
      <c r="ES31" s="203">
        <f t="shared" si="97"/>
        <v>0</v>
      </c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2">
        <f t="shared" si="98"/>
        <v>0</v>
      </c>
      <c r="FK31" s="203">
        <f t="shared" si="99"/>
        <v>0</v>
      </c>
      <c r="FL31" s="201"/>
      <c r="FM31" s="201"/>
      <c r="FN31" s="201"/>
      <c r="FO31" s="201"/>
      <c r="FP31" s="201"/>
      <c r="FQ31" s="201"/>
      <c r="FR31" s="201"/>
      <c r="FS31" s="202">
        <f t="shared" si="100"/>
        <v>0</v>
      </c>
      <c r="FT31" s="201"/>
      <c r="FU31" s="201"/>
      <c r="FV31" s="202">
        <f t="shared" si="101"/>
        <v>0</v>
      </c>
      <c r="FW31" s="203">
        <f t="shared" si="102"/>
        <v>0</v>
      </c>
      <c r="FX31" s="201"/>
      <c r="FY31" s="201"/>
      <c r="FZ31" s="201"/>
      <c r="GA31" s="201"/>
      <c r="GB31" s="201">
        <f t="shared" ref="GB31:GB40" si="107">SUM(FZ31:GA31)</f>
        <v>0</v>
      </c>
      <c r="GC31" s="201"/>
      <c r="GD31" s="201"/>
      <c r="GE31" s="203">
        <f t="shared" si="103"/>
        <v>0</v>
      </c>
    </row>
    <row r="32" spans="1:187" ht="24" customHeight="1">
      <c r="A32" s="223"/>
      <c r="B32" s="225" t="s">
        <v>297</v>
      </c>
      <c r="C32" s="201">
        <f t="shared" si="64"/>
        <v>16</v>
      </c>
      <c r="D32" s="201"/>
      <c r="E32" s="201"/>
      <c r="F32" s="202">
        <f t="shared" si="65"/>
        <v>0</v>
      </c>
      <c r="G32" s="201"/>
      <c r="H32" s="201"/>
      <c r="I32" s="201"/>
      <c r="J32" s="201"/>
      <c r="K32" s="201"/>
      <c r="L32" s="201"/>
      <c r="M32" s="203">
        <f t="shared" si="66"/>
        <v>0</v>
      </c>
      <c r="N32" s="201"/>
      <c r="O32" s="201"/>
      <c r="P32" s="202">
        <f t="shared" si="67"/>
        <v>0</v>
      </c>
      <c r="Q32" s="201"/>
      <c r="R32" s="201"/>
      <c r="S32" s="201"/>
      <c r="T32" s="202">
        <f t="shared" si="68"/>
        <v>0</v>
      </c>
      <c r="U32" s="201"/>
      <c r="V32" s="201"/>
      <c r="W32" s="201"/>
      <c r="X32" s="202">
        <f t="shared" si="69"/>
        <v>0</v>
      </c>
      <c r="Y32" s="201"/>
      <c r="Z32" s="201"/>
      <c r="AA32" s="202">
        <f t="shared" si="70"/>
        <v>0</v>
      </c>
      <c r="AB32" s="201">
        <v>2</v>
      </c>
      <c r="AC32" s="201"/>
      <c r="AD32" s="201">
        <v>1</v>
      </c>
      <c r="AE32" s="202">
        <f t="shared" si="71"/>
        <v>3</v>
      </c>
      <c r="AF32" s="201"/>
      <c r="AG32" s="201"/>
      <c r="AH32" s="201"/>
      <c r="AI32" s="201"/>
      <c r="AJ32" s="202">
        <f t="shared" si="72"/>
        <v>0</v>
      </c>
      <c r="AK32" s="201"/>
      <c r="AL32" s="201"/>
      <c r="AM32" s="202">
        <f t="shared" si="73"/>
        <v>0</v>
      </c>
      <c r="AN32" s="201"/>
      <c r="AO32" s="202">
        <f t="shared" si="74"/>
        <v>0</v>
      </c>
      <c r="AP32" s="203">
        <f t="shared" si="75"/>
        <v>3</v>
      </c>
      <c r="AQ32" s="201"/>
      <c r="AR32" s="201"/>
      <c r="AS32" s="201"/>
      <c r="AT32" s="203">
        <f t="shared" si="76"/>
        <v>0</v>
      </c>
      <c r="AU32" s="201"/>
      <c r="AV32" s="201">
        <v>1</v>
      </c>
      <c r="AW32" s="201"/>
      <c r="AX32" s="201">
        <v>1</v>
      </c>
      <c r="AY32" s="201"/>
      <c r="AZ32" s="201">
        <v>1</v>
      </c>
      <c r="BA32" s="201">
        <v>1</v>
      </c>
      <c r="BB32" s="201"/>
      <c r="BC32" s="201"/>
      <c r="BD32" s="202">
        <f t="shared" si="77"/>
        <v>4</v>
      </c>
      <c r="BE32" s="201"/>
      <c r="BF32" s="203">
        <f t="shared" si="78"/>
        <v>4</v>
      </c>
      <c r="BG32" s="201">
        <v>1</v>
      </c>
      <c r="BH32" s="201"/>
      <c r="BI32" s="201"/>
      <c r="BJ32" s="201"/>
      <c r="BK32" s="201"/>
      <c r="BL32" s="201"/>
      <c r="BM32" s="201"/>
      <c r="BN32" s="201"/>
      <c r="BO32" s="201"/>
      <c r="BP32" s="202">
        <f t="shared" si="79"/>
        <v>0</v>
      </c>
      <c r="BQ32" s="203">
        <f t="shared" si="80"/>
        <v>1</v>
      </c>
      <c r="BR32" s="201"/>
      <c r="BS32" s="201"/>
      <c r="BT32" s="201"/>
      <c r="BU32" s="201"/>
      <c r="BV32" s="201"/>
      <c r="BW32" s="201">
        <v>2</v>
      </c>
      <c r="BX32" s="202">
        <f t="shared" si="81"/>
        <v>2</v>
      </c>
      <c r="BY32" s="201"/>
      <c r="BZ32" s="201"/>
      <c r="CA32" s="201"/>
      <c r="CB32" s="201"/>
      <c r="CC32" s="201"/>
      <c r="CD32" s="201"/>
      <c r="CE32" s="202">
        <f t="shared" si="82"/>
        <v>0</v>
      </c>
      <c r="CF32" s="201">
        <v>1</v>
      </c>
      <c r="CG32" s="201"/>
      <c r="CH32" s="201"/>
      <c r="CI32" s="201"/>
      <c r="CJ32" s="201"/>
      <c r="CK32" s="201"/>
      <c r="CL32" s="202">
        <f t="shared" si="83"/>
        <v>0</v>
      </c>
      <c r="CM32" s="201"/>
      <c r="CN32" s="203">
        <f t="shared" si="84"/>
        <v>3</v>
      </c>
      <c r="CO32" s="201"/>
      <c r="CP32" s="201"/>
      <c r="CQ32" s="201"/>
      <c r="CR32" s="202">
        <f t="shared" si="85"/>
        <v>0</v>
      </c>
      <c r="CS32" s="201"/>
      <c r="CT32" s="201"/>
      <c r="CU32" s="201"/>
      <c r="CV32" s="201"/>
      <c r="CW32" s="202">
        <f t="shared" si="86"/>
        <v>0</v>
      </c>
      <c r="CX32" s="201"/>
      <c r="CY32" s="203">
        <f t="shared" si="87"/>
        <v>0</v>
      </c>
      <c r="CZ32" s="201"/>
      <c r="DA32" s="201"/>
      <c r="DB32" s="201"/>
      <c r="DC32" s="202">
        <f t="shared" si="88"/>
        <v>0</v>
      </c>
      <c r="DD32" s="201"/>
      <c r="DE32" s="201"/>
      <c r="DF32" s="201"/>
      <c r="DG32" s="201"/>
      <c r="DH32" s="201"/>
      <c r="DI32" s="201">
        <v>2</v>
      </c>
      <c r="DJ32" s="201"/>
      <c r="DK32" s="201"/>
      <c r="DL32" s="201"/>
      <c r="DM32" s="202">
        <f t="shared" si="89"/>
        <v>2</v>
      </c>
      <c r="DN32" s="203">
        <f t="shared" si="90"/>
        <v>2</v>
      </c>
      <c r="DO32" s="201"/>
      <c r="DP32" s="201"/>
      <c r="DQ32" s="201"/>
      <c r="DR32" s="202">
        <f t="shared" si="91"/>
        <v>0</v>
      </c>
      <c r="DS32" s="201"/>
      <c r="DT32" s="201"/>
      <c r="DU32" s="203">
        <f t="shared" si="92"/>
        <v>0</v>
      </c>
      <c r="DV32" s="201"/>
      <c r="DW32" s="228">
        <f t="shared" si="93"/>
        <v>0</v>
      </c>
      <c r="DX32" s="201"/>
      <c r="DY32" s="201">
        <v>1</v>
      </c>
      <c r="DZ32" s="201"/>
      <c r="EA32" s="201"/>
      <c r="EB32" s="201"/>
      <c r="EC32" s="201">
        <v>1</v>
      </c>
      <c r="ED32" s="202">
        <f t="shared" si="94"/>
        <v>1</v>
      </c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2">
        <f t="shared" si="95"/>
        <v>0</v>
      </c>
      <c r="EQ32" s="203">
        <f t="shared" si="96"/>
        <v>2</v>
      </c>
      <c r="ER32" s="201"/>
      <c r="ES32" s="203">
        <f t="shared" si="97"/>
        <v>0</v>
      </c>
      <c r="ET32" s="201"/>
      <c r="EU32" s="201"/>
      <c r="EV32" s="201"/>
      <c r="EW32" s="201"/>
      <c r="EX32" s="201"/>
      <c r="EY32" s="201"/>
      <c r="EZ32" s="201"/>
      <c r="FA32" s="201">
        <v>1</v>
      </c>
      <c r="FB32" s="201"/>
      <c r="FC32" s="201"/>
      <c r="FD32" s="201"/>
      <c r="FE32" s="201"/>
      <c r="FF32" s="201"/>
      <c r="FG32" s="201"/>
      <c r="FH32" s="201"/>
      <c r="FI32" s="201"/>
      <c r="FJ32" s="202">
        <f t="shared" si="98"/>
        <v>1</v>
      </c>
      <c r="FK32" s="203">
        <f t="shared" si="99"/>
        <v>1</v>
      </c>
      <c r="FL32" s="201"/>
      <c r="FM32" s="201"/>
      <c r="FN32" s="201"/>
      <c r="FO32" s="201"/>
      <c r="FP32" s="201"/>
      <c r="FQ32" s="201"/>
      <c r="FR32" s="201"/>
      <c r="FS32" s="202">
        <f t="shared" si="100"/>
        <v>0</v>
      </c>
      <c r="FT32" s="201"/>
      <c r="FU32" s="201"/>
      <c r="FV32" s="202">
        <f t="shared" si="101"/>
        <v>0</v>
      </c>
      <c r="FW32" s="203">
        <f t="shared" si="102"/>
        <v>0</v>
      </c>
      <c r="FX32" s="201"/>
      <c r="FY32" s="201"/>
      <c r="FZ32" s="201"/>
      <c r="GA32" s="201"/>
      <c r="GB32" s="201">
        <f t="shared" si="107"/>
        <v>0</v>
      </c>
      <c r="GC32" s="201"/>
      <c r="GD32" s="201"/>
      <c r="GE32" s="203">
        <f t="shared" si="103"/>
        <v>0</v>
      </c>
    </row>
    <row r="33" spans="1:187" ht="24" customHeight="1">
      <c r="A33" s="223"/>
      <c r="B33" s="225" t="s">
        <v>298</v>
      </c>
      <c r="C33" s="201">
        <f t="shared" si="64"/>
        <v>73</v>
      </c>
      <c r="D33" s="201"/>
      <c r="E33" s="201"/>
      <c r="F33" s="202">
        <f t="shared" si="65"/>
        <v>0</v>
      </c>
      <c r="G33" s="201"/>
      <c r="H33" s="201"/>
      <c r="I33" s="201"/>
      <c r="J33" s="201">
        <v>1</v>
      </c>
      <c r="K33" s="201"/>
      <c r="L33" s="201"/>
      <c r="M33" s="203">
        <f t="shared" si="66"/>
        <v>1</v>
      </c>
      <c r="N33" s="230">
        <v>1</v>
      </c>
      <c r="O33" s="230"/>
      <c r="P33" s="202">
        <f t="shared" si="67"/>
        <v>1</v>
      </c>
      <c r="Q33" s="230">
        <v>2</v>
      </c>
      <c r="R33" s="201">
        <v>1</v>
      </c>
      <c r="S33" s="201"/>
      <c r="T33" s="202">
        <f t="shared" si="68"/>
        <v>1</v>
      </c>
      <c r="U33" s="201"/>
      <c r="V33" s="201"/>
      <c r="W33" s="201"/>
      <c r="X33" s="202">
        <f t="shared" si="69"/>
        <v>0</v>
      </c>
      <c r="Y33" s="201"/>
      <c r="Z33" s="201"/>
      <c r="AA33" s="202">
        <f t="shared" si="70"/>
        <v>0</v>
      </c>
      <c r="AB33" s="201">
        <v>2</v>
      </c>
      <c r="AC33" s="201"/>
      <c r="AD33" s="201">
        <v>1</v>
      </c>
      <c r="AE33" s="202">
        <f t="shared" si="71"/>
        <v>3</v>
      </c>
      <c r="AF33" s="201"/>
      <c r="AG33" s="201"/>
      <c r="AH33" s="201"/>
      <c r="AI33" s="201"/>
      <c r="AJ33" s="202">
        <f t="shared" si="72"/>
        <v>0</v>
      </c>
      <c r="AK33" s="201"/>
      <c r="AL33" s="201"/>
      <c r="AM33" s="202">
        <f t="shared" si="73"/>
        <v>0</v>
      </c>
      <c r="AN33" s="201"/>
      <c r="AO33" s="202">
        <f t="shared" si="74"/>
        <v>0</v>
      </c>
      <c r="AP33" s="203">
        <f t="shared" si="75"/>
        <v>7</v>
      </c>
      <c r="AQ33" s="201">
        <v>1</v>
      </c>
      <c r="AR33" s="201"/>
      <c r="AS33" s="201">
        <v>3</v>
      </c>
      <c r="AT33" s="203">
        <f t="shared" si="76"/>
        <v>3</v>
      </c>
      <c r="AU33" s="201">
        <v>1</v>
      </c>
      <c r="AV33" s="201"/>
      <c r="AW33" s="201"/>
      <c r="AX33" s="201">
        <v>2</v>
      </c>
      <c r="AY33" s="201"/>
      <c r="AZ33" s="201"/>
      <c r="BA33" s="201">
        <v>2</v>
      </c>
      <c r="BB33" s="201"/>
      <c r="BC33" s="201"/>
      <c r="BD33" s="202">
        <f t="shared" si="77"/>
        <v>5</v>
      </c>
      <c r="BE33" s="201"/>
      <c r="BF33" s="203">
        <f t="shared" si="78"/>
        <v>9</v>
      </c>
      <c r="BG33" s="201"/>
      <c r="BH33" s="201"/>
      <c r="BI33" s="201"/>
      <c r="BJ33" s="201"/>
      <c r="BK33" s="201"/>
      <c r="BL33" s="201">
        <v>1</v>
      </c>
      <c r="BM33" s="201"/>
      <c r="BN33" s="201"/>
      <c r="BO33" s="201"/>
      <c r="BP33" s="202">
        <f t="shared" si="79"/>
        <v>0</v>
      </c>
      <c r="BQ33" s="203">
        <f t="shared" si="80"/>
        <v>1</v>
      </c>
      <c r="BR33" s="201"/>
      <c r="BS33" s="201">
        <v>1</v>
      </c>
      <c r="BT33" s="230">
        <f>BT10-(BT27+BT28+BT29+BT30+BT31+BT32+BT34+BT35+BT36+BT37+BT38+BT39+BT40)</f>
        <v>0</v>
      </c>
      <c r="BU33" s="230">
        <f>BU10-(BU27+BU28+BU29+BU30+BU31+BU32+BU34+BU35+BU36+BU37+BU38+BU39+BU40)</f>
        <v>13</v>
      </c>
      <c r="BV33" s="230">
        <f>BV10-(BV27+BV28+BV29+BV30+BV31+BV32+BV34+BV35+BV36+BV37+BV38+BV39+BV40)</f>
        <v>5</v>
      </c>
      <c r="BW33" s="230">
        <f>BW10-(BW27+BW28+BW29+BW30+BW31+BW32+BW34+BW35+BW36+BW37+BW38+BW39+BW40)</f>
        <v>13</v>
      </c>
      <c r="BX33" s="202">
        <f t="shared" si="81"/>
        <v>31</v>
      </c>
      <c r="BY33" s="201"/>
      <c r="BZ33" s="230">
        <f>BZ10-(BZ27+BZ28+BZ29+BZ30+BZ31+BZ32+BZ34+BZ35+BZ36+BZ37+BZ38+BZ39+BZ40)</f>
        <v>7</v>
      </c>
      <c r="CA33" s="230">
        <f>CA10-(CA27+CA28+CA29+CA30+CA31+CA32+CA34+CA35+CA36+CA37+CA38+CA39+CA40)</f>
        <v>0</v>
      </c>
      <c r="CB33" s="230">
        <f>CB10-(CB27+CB28+CB29+CB30+CB31+CB32+CB34+CB35+CB36+CB37+CB38+CB39+CB40)</f>
        <v>1</v>
      </c>
      <c r="CC33" s="230">
        <f>CC10-(CC27+CC28+CC29+CC30+CC31+CC32+CC34+CC35+CC36+CC37+CC38+CC39+CC40)</f>
        <v>0</v>
      </c>
      <c r="CD33" s="201"/>
      <c r="CE33" s="202">
        <f t="shared" si="82"/>
        <v>8</v>
      </c>
      <c r="CF33" s="201">
        <v>2</v>
      </c>
      <c r="CG33" s="230">
        <f>CG10-(CG27+CG28+CG29+CG30+CG31+CG32+CG34+CG35+CG36+CG37+CG38+CG39+CG40)</f>
        <v>0</v>
      </c>
      <c r="CH33" s="230">
        <f>CH10-(CH27+CH28+CH29+CH30+CH31+CH32+CH34+CH35+CH36+CH37+CH38+CH39+CH40)</f>
        <v>5</v>
      </c>
      <c r="CI33" s="201"/>
      <c r="CJ33" s="201"/>
      <c r="CK33" s="201"/>
      <c r="CL33" s="202">
        <f t="shared" si="83"/>
        <v>5</v>
      </c>
      <c r="CM33" s="201">
        <v>1</v>
      </c>
      <c r="CN33" s="203">
        <f t="shared" si="84"/>
        <v>48</v>
      </c>
      <c r="CO33" s="201"/>
      <c r="CP33" s="201"/>
      <c r="CQ33" s="201"/>
      <c r="CR33" s="202">
        <f t="shared" si="85"/>
        <v>0</v>
      </c>
      <c r="CS33" s="201"/>
      <c r="CT33" s="201"/>
      <c r="CU33" s="201"/>
      <c r="CV33" s="201"/>
      <c r="CW33" s="202">
        <f t="shared" si="86"/>
        <v>0</v>
      </c>
      <c r="CX33" s="201"/>
      <c r="CY33" s="203">
        <f t="shared" si="87"/>
        <v>0</v>
      </c>
      <c r="CZ33" s="201"/>
      <c r="DA33" s="201"/>
      <c r="DB33" s="201"/>
      <c r="DC33" s="202">
        <f t="shared" si="88"/>
        <v>0</v>
      </c>
      <c r="DD33" s="201"/>
      <c r="DE33" s="201"/>
      <c r="DF33" s="201">
        <v>1</v>
      </c>
      <c r="DG33" s="201"/>
      <c r="DH33" s="201"/>
      <c r="DI33" s="201"/>
      <c r="DJ33" s="201"/>
      <c r="DK33" s="201"/>
      <c r="DL33" s="201"/>
      <c r="DM33" s="202">
        <f t="shared" si="89"/>
        <v>1</v>
      </c>
      <c r="DN33" s="203">
        <f t="shared" si="90"/>
        <v>1</v>
      </c>
      <c r="DO33" s="201"/>
      <c r="DP33" s="201"/>
      <c r="DQ33" s="201"/>
      <c r="DR33" s="202">
        <f t="shared" si="91"/>
        <v>0</v>
      </c>
      <c r="DS33" s="201"/>
      <c r="DT33" s="201"/>
      <c r="DU33" s="203">
        <f t="shared" si="92"/>
        <v>0</v>
      </c>
      <c r="DV33" s="230">
        <f>DV10-(DV27+DV28+DV29+DV30+DV31+DV32+DV34+DV35+DV36+DV37+DV38+DV39+DV40)</f>
        <v>4</v>
      </c>
      <c r="DW33" s="228">
        <f t="shared" si="93"/>
        <v>4</v>
      </c>
      <c r="DX33" s="201"/>
      <c r="DY33" s="201">
        <v>1</v>
      </c>
      <c r="DZ33" s="201"/>
      <c r="EA33" s="201"/>
      <c r="EB33" s="201"/>
      <c r="EC33" s="201"/>
      <c r="ED33" s="202">
        <f t="shared" si="94"/>
        <v>0</v>
      </c>
      <c r="EE33" s="201"/>
      <c r="EF33" s="201"/>
      <c r="EG33" s="201"/>
      <c r="EH33" s="201"/>
      <c r="EI33" s="201"/>
      <c r="EJ33" s="201"/>
      <c r="EK33" s="201">
        <v>1</v>
      </c>
      <c r="EL33" s="201"/>
      <c r="EM33" s="201"/>
      <c r="EN33" s="201"/>
      <c r="EO33" s="201"/>
      <c r="EP33" s="202">
        <f t="shared" si="95"/>
        <v>1</v>
      </c>
      <c r="EQ33" s="203">
        <f t="shared" si="96"/>
        <v>2</v>
      </c>
      <c r="ER33" s="201"/>
      <c r="ES33" s="203">
        <f t="shared" si="97"/>
        <v>0</v>
      </c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2">
        <f t="shared" si="98"/>
        <v>0</v>
      </c>
      <c r="FK33" s="203">
        <f t="shared" si="99"/>
        <v>0</v>
      </c>
      <c r="FL33" s="201"/>
      <c r="FM33" s="201"/>
      <c r="FN33" s="201"/>
      <c r="FO33" s="201"/>
      <c r="FP33" s="201"/>
      <c r="FQ33" s="201"/>
      <c r="FR33" s="201"/>
      <c r="FS33" s="202">
        <f t="shared" si="100"/>
        <v>0</v>
      </c>
      <c r="FT33" s="201"/>
      <c r="FU33" s="201"/>
      <c r="FV33" s="202">
        <f t="shared" si="101"/>
        <v>0</v>
      </c>
      <c r="FW33" s="203">
        <f t="shared" si="102"/>
        <v>0</v>
      </c>
      <c r="FX33" s="201"/>
      <c r="FY33" s="201"/>
      <c r="FZ33" s="201"/>
      <c r="GA33" s="201"/>
      <c r="GB33" s="201">
        <f t="shared" si="107"/>
        <v>0</v>
      </c>
      <c r="GC33" s="201"/>
      <c r="GD33" s="201"/>
      <c r="GE33" s="203">
        <f t="shared" si="103"/>
        <v>0</v>
      </c>
    </row>
    <row r="34" spans="1:187" ht="24" customHeight="1">
      <c r="A34" s="223"/>
      <c r="B34" s="225" t="s">
        <v>299</v>
      </c>
      <c r="C34" s="201">
        <f t="shared" si="64"/>
        <v>65</v>
      </c>
      <c r="D34" s="201"/>
      <c r="E34" s="201"/>
      <c r="F34" s="202">
        <f t="shared" si="65"/>
        <v>0</v>
      </c>
      <c r="G34" s="201"/>
      <c r="H34" s="201"/>
      <c r="I34" s="201"/>
      <c r="J34" s="201"/>
      <c r="K34" s="201"/>
      <c r="L34" s="201"/>
      <c r="M34" s="203">
        <f t="shared" si="66"/>
        <v>0</v>
      </c>
      <c r="N34" s="201"/>
      <c r="O34" s="201"/>
      <c r="P34" s="202">
        <f t="shared" si="67"/>
        <v>0</v>
      </c>
      <c r="Q34" s="201"/>
      <c r="R34" s="230"/>
      <c r="S34" s="230"/>
      <c r="T34" s="202">
        <f t="shared" si="68"/>
        <v>0</v>
      </c>
      <c r="U34" s="201"/>
      <c r="V34" s="230"/>
      <c r="W34" s="230">
        <v>1</v>
      </c>
      <c r="X34" s="202">
        <f t="shared" si="69"/>
        <v>1</v>
      </c>
      <c r="Y34" s="201"/>
      <c r="Z34" s="201"/>
      <c r="AA34" s="202">
        <f t="shared" si="70"/>
        <v>0</v>
      </c>
      <c r="AB34" s="201"/>
      <c r="AC34" s="201"/>
      <c r="AD34" s="201"/>
      <c r="AE34" s="202">
        <f t="shared" si="71"/>
        <v>0</v>
      </c>
      <c r="AF34" s="230">
        <v>1</v>
      </c>
      <c r="AG34" s="201"/>
      <c r="AH34" s="201"/>
      <c r="AI34" s="201"/>
      <c r="AJ34" s="202">
        <f t="shared" si="72"/>
        <v>0</v>
      </c>
      <c r="AK34" s="201"/>
      <c r="AL34" s="201"/>
      <c r="AM34" s="202">
        <f t="shared" si="73"/>
        <v>0</v>
      </c>
      <c r="AN34" s="201"/>
      <c r="AO34" s="202">
        <f t="shared" si="74"/>
        <v>0</v>
      </c>
      <c r="AP34" s="203">
        <f t="shared" si="75"/>
        <v>2</v>
      </c>
      <c r="AQ34" s="201">
        <v>1</v>
      </c>
      <c r="AR34" s="201"/>
      <c r="AS34" s="201"/>
      <c r="AT34" s="203">
        <f t="shared" si="76"/>
        <v>0</v>
      </c>
      <c r="AU34" s="201">
        <v>1</v>
      </c>
      <c r="AV34" s="201"/>
      <c r="AW34" s="201"/>
      <c r="AX34" s="201"/>
      <c r="AY34" s="201"/>
      <c r="AZ34" s="201"/>
      <c r="BA34" s="201"/>
      <c r="BB34" s="201"/>
      <c r="BC34" s="201"/>
      <c r="BD34" s="202">
        <f t="shared" si="77"/>
        <v>1</v>
      </c>
      <c r="BE34" s="201"/>
      <c r="BF34" s="203">
        <f t="shared" si="78"/>
        <v>2</v>
      </c>
      <c r="BG34" s="201"/>
      <c r="BH34" s="201"/>
      <c r="BI34" s="201"/>
      <c r="BJ34" s="201"/>
      <c r="BK34" s="201">
        <v>2</v>
      </c>
      <c r="BL34" s="201"/>
      <c r="BM34" s="201"/>
      <c r="BN34" s="201"/>
      <c r="BO34" s="201"/>
      <c r="BP34" s="202">
        <f t="shared" si="79"/>
        <v>0</v>
      </c>
      <c r="BQ34" s="203">
        <f t="shared" si="80"/>
        <v>2</v>
      </c>
      <c r="BR34" s="230">
        <f>BR10-(BR27+BR28+BR29+BR30+BR31+BR32+BR33+BR35+BR36+BR37+BR38+BR39+BR40)</f>
        <v>9</v>
      </c>
      <c r="BS34" s="201"/>
      <c r="BT34" s="201"/>
      <c r="BU34" s="201"/>
      <c r="BV34" s="201"/>
      <c r="BW34" s="201"/>
      <c r="BX34" s="202">
        <f t="shared" si="81"/>
        <v>0</v>
      </c>
      <c r="BY34" s="201"/>
      <c r="BZ34" s="201"/>
      <c r="CA34" s="201"/>
      <c r="CB34" s="201"/>
      <c r="CC34" s="201"/>
      <c r="CD34" s="201"/>
      <c r="CE34" s="202">
        <f t="shared" si="82"/>
        <v>0</v>
      </c>
      <c r="CF34" s="201"/>
      <c r="CG34" s="201"/>
      <c r="CH34" s="201"/>
      <c r="CI34" s="201"/>
      <c r="CJ34" s="201"/>
      <c r="CK34" s="201"/>
      <c r="CL34" s="202">
        <f t="shared" si="83"/>
        <v>0</v>
      </c>
      <c r="CM34" s="201"/>
      <c r="CN34" s="203">
        <f t="shared" si="84"/>
        <v>9</v>
      </c>
      <c r="CO34" s="201"/>
      <c r="CP34" s="201"/>
      <c r="CQ34" s="201"/>
      <c r="CR34" s="202">
        <f t="shared" si="85"/>
        <v>0</v>
      </c>
      <c r="CS34" s="201"/>
      <c r="CT34" s="201"/>
      <c r="CU34" s="201"/>
      <c r="CV34" s="201"/>
      <c r="CW34" s="202">
        <f t="shared" si="86"/>
        <v>0</v>
      </c>
      <c r="CX34" s="201"/>
      <c r="CY34" s="203">
        <f t="shared" si="87"/>
        <v>0</v>
      </c>
      <c r="CZ34" s="201"/>
      <c r="DA34" s="201"/>
      <c r="DB34" s="201"/>
      <c r="DC34" s="202">
        <f t="shared" si="88"/>
        <v>0</v>
      </c>
      <c r="DD34" s="201"/>
      <c r="DE34" s="201"/>
      <c r="DF34" s="201"/>
      <c r="DG34" s="201"/>
      <c r="DH34" s="201"/>
      <c r="DI34" s="201"/>
      <c r="DJ34" s="201"/>
      <c r="DK34" s="201"/>
      <c r="DL34" s="201"/>
      <c r="DM34" s="202">
        <f t="shared" si="89"/>
        <v>0</v>
      </c>
      <c r="DN34" s="203">
        <f t="shared" si="90"/>
        <v>0</v>
      </c>
      <c r="DO34" s="201"/>
      <c r="DP34" s="201"/>
      <c r="DQ34" s="201"/>
      <c r="DR34" s="202">
        <f t="shared" si="91"/>
        <v>0</v>
      </c>
      <c r="DS34" s="201"/>
      <c r="DT34" s="201">
        <v>1</v>
      </c>
      <c r="DU34" s="203">
        <f t="shared" si="92"/>
        <v>1</v>
      </c>
      <c r="DV34" s="201"/>
      <c r="DW34" s="228">
        <f t="shared" si="93"/>
        <v>0</v>
      </c>
      <c r="DX34" s="230">
        <f>DX10-(DX27+DX28+DX29+DX30+DX31+DX32+DX33+DX35+DX36+DX37+DX38+DX39+DX40)</f>
        <v>7</v>
      </c>
      <c r="DY34" s="201">
        <v>3</v>
      </c>
      <c r="DZ34" s="230">
        <f>DZ10-(DZ27+DZ28+DZ29+DZ30+DZ31+DZ32+DZ33+DZ35+DZ36+DZ37+DZ38+DZ39+DZ40)</f>
        <v>1</v>
      </c>
      <c r="EA34" s="230">
        <f>EA10-(EA27+EA28+EA29+EA30+EA31+EA32+EA33+EA35+EA36+EA37+EA38+EA39+EA40)</f>
        <v>0</v>
      </c>
      <c r="EB34" s="230">
        <f>EB10-(EB27+EB28+EB29+EB30+EB31+EB32+EB33+EB35+EB36+EB37+EB38+EB39+EB40)</f>
        <v>0</v>
      </c>
      <c r="EC34" s="230">
        <f>EC10-(EC27+EC28+EC29+EC30+EC31+EC32+EC33+EC35+EC36+EC37+EC38+EC39+EC40)</f>
        <v>2</v>
      </c>
      <c r="ED34" s="202">
        <f t="shared" si="94"/>
        <v>3</v>
      </c>
      <c r="EE34" s="201"/>
      <c r="EF34" s="230">
        <f t="shared" ref="EF34:EO34" si="108">EF10-(EF27+EF28+EF29+EF30+EF31+EF32+EF33+EF35+EF36+EF37+EF38+EF39+EF40)</f>
        <v>21</v>
      </c>
      <c r="EG34" s="230">
        <f t="shared" si="108"/>
        <v>1</v>
      </c>
      <c r="EH34" s="230">
        <f t="shared" si="108"/>
        <v>1</v>
      </c>
      <c r="EI34" s="230">
        <f t="shared" si="108"/>
        <v>0</v>
      </c>
      <c r="EJ34" s="230">
        <f t="shared" si="108"/>
        <v>0</v>
      </c>
      <c r="EK34" s="230">
        <f t="shared" si="108"/>
        <v>13</v>
      </c>
      <c r="EL34" s="230">
        <f t="shared" si="108"/>
        <v>0</v>
      </c>
      <c r="EM34" s="230">
        <f t="shared" si="108"/>
        <v>0</v>
      </c>
      <c r="EN34" s="230">
        <f t="shared" si="108"/>
        <v>0</v>
      </c>
      <c r="EO34" s="230">
        <f t="shared" si="108"/>
        <v>0</v>
      </c>
      <c r="EP34" s="202">
        <f t="shared" si="95"/>
        <v>15</v>
      </c>
      <c r="EQ34" s="203">
        <f t="shared" si="96"/>
        <v>49</v>
      </c>
      <c r="ER34" s="201"/>
      <c r="ES34" s="203">
        <f t="shared" si="97"/>
        <v>0</v>
      </c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2">
        <f t="shared" si="98"/>
        <v>0</v>
      </c>
      <c r="FK34" s="203">
        <f t="shared" si="99"/>
        <v>0</v>
      </c>
      <c r="FL34" s="201"/>
      <c r="FM34" s="201"/>
      <c r="FN34" s="201"/>
      <c r="FO34" s="201"/>
      <c r="FP34" s="201"/>
      <c r="FQ34" s="201"/>
      <c r="FR34" s="201"/>
      <c r="FS34" s="202">
        <f t="shared" si="100"/>
        <v>0</v>
      </c>
      <c r="FT34" s="201"/>
      <c r="FU34" s="201"/>
      <c r="FV34" s="202">
        <f t="shared" si="101"/>
        <v>0</v>
      </c>
      <c r="FW34" s="203">
        <f t="shared" si="102"/>
        <v>0</v>
      </c>
      <c r="FX34" s="201"/>
      <c r="FY34" s="201"/>
      <c r="FZ34" s="201"/>
      <c r="GA34" s="201"/>
      <c r="GB34" s="201">
        <f t="shared" si="107"/>
        <v>0</v>
      </c>
      <c r="GC34" s="201"/>
      <c r="GD34" s="201"/>
      <c r="GE34" s="203">
        <f t="shared" si="103"/>
        <v>0</v>
      </c>
    </row>
    <row r="35" spans="1:187" ht="24" customHeight="1">
      <c r="A35" s="223"/>
      <c r="B35" s="224" t="s">
        <v>300</v>
      </c>
      <c r="C35" s="201">
        <f t="shared" si="64"/>
        <v>97</v>
      </c>
      <c r="D35" s="201"/>
      <c r="E35" s="201"/>
      <c r="F35" s="202">
        <f t="shared" si="65"/>
        <v>0</v>
      </c>
      <c r="G35" s="201"/>
      <c r="H35" s="201"/>
      <c r="I35" s="201"/>
      <c r="J35" s="201"/>
      <c r="K35" s="201"/>
      <c r="L35" s="201"/>
      <c r="M35" s="203">
        <f t="shared" si="66"/>
        <v>0</v>
      </c>
      <c r="N35" s="230">
        <v>7</v>
      </c>
      <c r="O35" s="230">
        <v>1</v>
      </c>
      <c r="P35" s="202">
        <f t="shared" si="67"/>
        <v>8</v>
      </c>
      <c r="Q35" s="230">
        <v>5</v>
      </c>
      <c r="R35" s="201"/>
      <c r="S35" s="201"/>
      <c r="T35" s="202">
        <f t="shared" si="68"/>
        <v>0</v>
      </c>
      <c r="U35" s="201">
        <v>1</v>
      </c>
      <c r="V35" s="230">
        <f>2+29</f>
        <v>31</v>
      </c>
      <c r="W35" s="230">
        <f>5+10</f>
        <v>15</v>
      </c>
      <c r="X35" s="202">
        <f t="shared" si="69"/>
        <v>46</v>
      </c>
      <c r="Y35" s="230">
        <f>2+2</f>
        <v>4</v>
      </c>
      <c r="Z35" s="230">
        <v>3</v>
      </c>
      <c r="AA35" s="202">
        <f t="shared" si="70"/>
        <v>7</v>
      </c>
      <c r="AB35" s="201">
        <v>2</v>
      </c>
      <c r="AC35" s="201">
        <v>1</v>
      </c>
      <c r="AD35" s="201">
        <v>1</v>
      </c>
      <c r="AE35" s="202">
        <f t="shared" si="71"/>
        <v>4</v>
      </c>
      <c r="AF35" s="201">
        <v>5</v>
      </c>
      <c r="AG35" s="201">
        <f>4+1</f>
        <v>5</v>
      </c>
      <c r="AH35" s="201"/>
      <c r="AI35" s="201"/>
      <c r="AJ35" s="202">
        <f t="shared" si="72"/>
        <v>0</v>
      </c>
      <c r="AK35" s="201">
        <v>2</v>
      </c>
      <c r="AL35" s="201"/>
      <c r="AM35" s="202">
        <f t="shared" si="73"/>
        <v>2</v>
      </c>
      <c r="AN35" s="201"/>
      <c r="AO35" s="202">
        <f t="shared" si="74"/>
        <v>2</v>
      </c>
      <c r="AP35" s="203">
        <f t="shared" si="75"/>
        <v>83</v>
      </c>
      <c r="AQ35" s="201"/>
      <c r="AR35" s="201"/>
      <c r="AS35" s="201"/>
      <c r="AT35" s="203">
        <f t="shared" si="76"/>
        <v>0</v>
      </c>
      <c r="AU35" s="201"/>
      <c r="AV35" s="201"/>
      <c r="AW35" s="201"/>
      <c r="AX35" s="201"/>
      <c r="AY35" s="201"/>
      <c r="AZ35" s="201"/>
      <c r="BA35" s="201"/>
      <c r="BB35" s="201">
        <v>1</v>
      </c>
      <c r="BC35" s="201"/>
      <c r="BD35" s="202">
        <f t="shared" si="77"/>
        <v>1</v>
      </c>
      <c r="BE35" s="201"/>
      <c r="BF35" s="203">
        <f t="shared" si="78"/>
        <v>1</v>
      </c>
      <c r="BG35" s="201"/>
      <c r="BH35" s="201"/>
      <c r="BI35" s="201"/>
      <c r="BJ35" s="201"/>
      <c r="BK35" s="201"/>
      <c r="BL35" s="201"/>
      <c r="BM35" s="201"/>
      <c r="BN35" s="201"/>
      <c r="BO35" s="201"/>
      <c r="BP35" s="202">
        <f t="shared" si="79"/>
        <v>0</v>
      </c>
      <c r="BQ35" s="203">
        <f t="shared" si="80"/>
        <v>0</v>
      </c>
      <c r="BR35" s="201"/>
      <c r="BS35" s="201"/>
      <c r="BT35" s="201"/>
      <c r="BU35" s="201"/>
      <c r="BV35" s="201"/>
      <c r="BW35" s="201">
        <v>2</v>
      </c>
      <c r="BX35" s="202">
        <f t="shared" si="81"/>
        <v>2</v>
      </c>
      <c r="BY35" s="201"/>
      <c r="BZ35" s="201">
        <v>1</v>
      </c>
      <c r="CA35" s="201"/>
      <c r="CB35" s="201"/>
      <c r="CC35" s="201"/>
      <c r="CD35" s="201"/>
      <c r="CE35" s="202">
        <f t="shared" si="82"/>
        <v>1</v>
      </c>
      <c r="CF35" s="201"/>
      <c r="CG35" s="201"/>
      <c r="CH35" s="201"/>
      <c r="CI35" s="201"/>
      <c r="CJ35" s="201"/>
      <c r="CK35" s="201"/>
      <c r="CL35" s="202">
        <f t="shared" si="83"/>
        <v>0</v>
      </c>
      <c r="CM35" s="201">
        <v>1</v>
      </c>
      <c r="CN35" s="203">
        <f t="shared" si="84"/>
        <v>4</v>
      </c>
      <c r="CO35" s="201"/>
      <c r="CP35" s="201"/>
      <c r="CQ35" s="201"/>
      <c r="CR35" s="202">
        <f t="shared" si="85"/>
        <v>0</v>
      </c>
      <c r="CS35" s="201"/>
      <c r="CT35" s="201"/>
      <c r="CU35" s="201"/>
      <c r="CV35" s="201"/>
      <c r="CW35" s="202">
        <f t="shared" si="86"/>
        <v>0</v>
      </c>
      <c r="CX35" s="201"/>
      <c r="CY35" s="203">
        <f t="shared" si="87"/>
        <v>0</v>
      </c>
      <c r="CZ35" s="201"/>
      <c r="DA35" s="201"/>
      <c r="DB35" s="201">
        <v>1</v>
      </c>
      <c r="DC35" s="202">
        <f t="shared" si="88"/>
        <v>1</v>
      </c>
      <c r="DD35" s="201"/>
      <c r="DE35" s="201"/>
      <c r="DF35" s="201">
        <v>1</v>
      </c>
      <c r="DG35" s="201"/>
      <c r="DH35" s="201">
        <v>1</v>
      </c>
      <c r="DI35" s="201"/>
      <c r="DJ35" s="201"/>
      <c r="DK35" s="201">
        <v>1</v>
      </c>
      <c r="DL35" s="201"/>
      <c r="DM35" s="202">
        <f t="shared" si="89"/>
        <v>3</v>
      </c>
      <c r="DN35" s="203">
        <f t="shared" si="90"/>
        <v>4</v>
      </c>
      <c r="DO35" s="201"/>
      <c r="DP35" s="201">
        <v>1</v>
      </c>
      <c r="DQ35" s="201">
        <v>1</v>
      </c>
      <c r="DR35" s="202">
        <f t="shared" si="91"/>
        <v>2</v>
      </c>
      <c r="DS35" s="201"/>
      <c r="DT35" s="201">
        <v>1</v>
      </c>
      <c r="DU35" s="203">
        <f t="shared" si="92"/>
        <v>3</v>
      </c>
      <c r="DV35" s="201"/>
      <c r="DW35" s="228">
        <f t="shared" si="93"/>
        <v>0</v>
      </c>
      <c r="DX35" s="201"/>
      <c r="DY35" s="201">
        <v>1</v>
      </c>
      <c r="DZ35" s="201"/>
      <c r="EA35" s="201"/>
      <c r="EB35" s="201"/>
      <c r="EC35" s="201"/>
      <c r="ED35" s="202">
        <f t="shared" si="94"/>
        <v>0</v>
      </c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2">
        <f t="shared" si="95"/>
        <v>0</v>
      </c>
      <c r="EQ35" s="203">
        <f t="shared" si="96"/>
        <v>1</v>
      </c>
      <c r="ER35" s="201"/>
      <c r="ES35" s="203">
        <f t="shared" si="97"/>
        <v>0</v>
      </c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2">
        <f t="shared" si="98"/>
        <v>0</v>
      </c>
      <c r="FK35" s="203">
        <f t="shared" si="99"/>
        <v>0</v>
      </c>
      <c r="FL35" s="201"/>
      <c r="FM35" s="201"/>
      <c r="FN35" s="201"/>
      <c r="FO35" s="201"/>
      <c r="FP35" s="201"/>
      <c r="FQ35" s="201">
        <v>1</v>
      </c>
      <c r="FR35" s="201"/>
      <c r="FS35" s="202">
        <f t="shared" si="100"/>
        <v>1</v>
      </c>
      <c r="FT35" s="201"/>
      <c r="FU35" s="201"/>
      <c r="FV35" s="202">
        <f t="shared" si="101"/>
        <v>0</v>
      </c>
      <c r="FW35" s="203">
        <f t="shared" si="102"/>
        <v>1</v>
      </c>
      <c r="FX35" s="201"/>
      <c r="FY35" s="201"/>
      <c r="FZ35" s="201"/>
      <c r="GA35" s="201"/>
      <c r="GB35" s="201">
        <f t="shared" si="107"/>
        <v>0</v>
      </c>
      <c r="GC35" s="201"/>
      <c r="GD35" s="201"/>
      <c r="GE35" s="203">
        <f t="shared" si="103"/>
        <v>0</v>
      </c>
    </row>
    <row r="36" spans="1:187" ht="24" customHeight="1">
      <c r="A36" s="231"/>
      <c r="B36" s="225" t="s">
        <v>301</v>
      </c>
      <c r="C36" s="201">
        <f t="shared" si="64"/>
        <v>103</v>
      </c>
      <c r="D36" s="201"/>
      <c r="E36" s="201">
        <v>1</v>
      </c>
      <c r="F36" s="202">
        <f t="shared" si="65"/>
        <v>1</v>
      </c>
      <c r="G36" s="201"/>
      <c r="H36" s="201"/>
      <c r="I36" s="201"/>
      <c r="J36" s="201"/>
      <c r="K36" s="201"/>
      <c r="L36" s="201"/>
      <c r="M36" s="203">
        <f t="shared" si="66"/>
        <v>1</v>
      </c>
      <c r="N36" s="201"/>
      <c r="O36" s="201"/>
      <c r="P36" s="202">
        <f t="shared" si="67"/>
        <v>0</v>
      </c>
      <c r="Q36" s="201">
        <v>1</v>
      </c>
      <c r="R36" s="230">
        <f>15+12</f>
        <v>27</v>
      </c>
      <c r="S36" s="230">
        <v>1</v>
      </c>
      <c r="T36" s="202">
        <f t="shared" si="68"/>
        <v>28</v>
      </c>
      <c r="U36" s="230">
        <f>11+6</f>
        <v>17</v>
      </c>
      <c r="V36" s="201"/>
      <c r="W36" s="201">
        <v>5</v>
      </c>
      <c r="X36" s="202">
        <f t="shared" si="69"/>
        <v>5</v>
      </c>
      <c r="Y36" s="230">
        <v>1</v>
      </c>
      <c r="Z36" s="230">
        <v>1</v>
      </c>
      <c r="AA36" s="202">
        <f t="shared" si="70"/>
        <v>2</v>
      </c>
      <c r="AB36" s="201"/>
      <c r="AC36" s="201">
        <v>1</v>
      </c>
      <c r="AD36" s="201"/>
      <c r="AE36" s="202">
        <f t="shared" si="71"/>
        <v>1</v>
      </c>
      <c r="AF36" s="230">
        <v>1</v>
      </c>
      <c r="AG36" s="201">
        <v>2</v>
      </c>
      <c r="AH36" s="201"/>
      <c r="AI36" s="201">
        <f>1+2</f>
        <v>3</v>
      </c>
      <c r="AJ36" s="202">
        <f t="shared" si="72"/>
        <v>3</v>
      </c>
      <c r="AK36" s="201"/>
      <c r="AL36" s="201"/>
      <c r="AM36" s="202">
        <f t="shared" si="73"/>
        <v>0</v>
      </c>
      <c r="AN36" s="201"/>
      <c r="AO36" s="202">
        <f t="shared" si="74"/>
        <v>3</v>
      </c>
      <c r="AP36" s="203">
        <f t="shared" si="75"/>
        <v>60</v>
      </c>
      <c r="AQ36" s="201"/>
      <c r="AR36" s="201"/>
      <c r="AS36" s="201">
        <v>1</v>
      </c>
      <c r="AT36" s="203">
        <f t="shared" si="76"/>
        <v>1</v>
      </c>
      <c r="AU36" s="201"/>
      <c r="AV36" s="201">
        <v>1</v>
      </c>
      <c r="AW36" s="201"/>
      <c r="AX36" s="201"/>
      <c r="AY36" s="201"/>
      <c r="AZ36" s="201"/>
      <c r="BA36" s="201"/>
      <c r="BB36" s="201"/>
      <c r="BC36" s="201"/>
      <c r="BD36" s="202">
        <f t="shared" si="77"/>
        <v>1</v>
      </c>
      <c r="BE36" s="201">
        <v>2</v>
      </c>
      <c r="BF36" s="203">
        <f t="shared" si="78"/>
        <v>4</v>
      </c>
      <c r="BG36" s="201">
        <v>1</v>
      </c>
      <c r="BH36" s="201"/>
      <c r="BI36" s="201"/>
      <c r="BJ36" s="201"/>
      <c r="BK36" s="201"/>
      <c r="BL36" s="201">
        <v>1</v>
      </c>
      <c r="BM36" s="201"/>
      <c r="BN36" s="201"/>
      <c r="BO36" s="201"/>
      <c r="BP36" s="202">
        <f t="shared" si="79"/>
        <v>0</v>
      </c>
      <c r="BQ36" s="203">
        <f t="shared" si="80"/>
        <v>2</v>
      </c>
      <c r="BR36" s="201"/>
      <c r="BS36" s="201"/>
      <c r="BT36" s="201"/>
      <c r="BU36" s="201"/>
      <c r="BV36" s="201"/>
      <c r="BW36" s="201">
        <v>2</v>
      </c>
      <c r="BX36" s="202">
        <f t="shared" si="81"/>
        <v>2</v>
      </c>
      <c r="BY36" s="201"/>
      <c r="BZ36" s="201"/>
      <c r="CA36" s="201"/>
      <c r="CB36" s="201"/>
      <c r="CC36" s="201"/>
      <c r="CD36" s="201"/>
      <c r="CE36" s="202">
        <f t="shared" si="82"/>
        <v>0</v>
      </c>
      <c r="CF36" s="201"/>
      <c r="CG36" s="201"/>
      <c r="CH36" s="201"/>
      <c r="CI36" s="201"/>
      <c r="CJ36" s="201"/>
      <c r="CK36" s="201"/>
      <c r="CL36" s="202">
        <f t="shared" si="83"/>
        <v>0</v>
      </c>
      <c r="CM36" s="201"/>
      <c r="CN36" s="203">
        <f t="shared" si="84"/>
        <v>2</v>
      </c>
      <c r="CO36" s="201"/>
      <c r="CP36" s="201">
        <v>1</v>
      </c>
      <c r="CQ36" s="201"/>
      <c r="CR36" s="202">
        <f t="shared" si="85"/>
        <v>1</v>
      </c>
      <c r="CS36" s="201"/>
      <c r="CT36" s="201"/>
      <c r="CU36" s="201"/>
      <c r="CV36" s="201"/>
      <c r="CW36" s="202">
        <f t="shared" si="86"/>
        <v>0</v>
      </c>
      <c r="CX36" s="201"/>
      <c r="CY36" s="203">
        <f t="shared" si="87"/>
        <v>1</v>
      </c>
      <c r="CZ36" s="201"/>
      <c r="DA36" s="201"/>
      <c r="DB36" s="201"/>
      <c r="DC36" s="202">
        <f t="shared" si="88"/>
        <v>0</v>
      </c>
      <c r="DD36" s="201"/>
      <c r="DE36" s="201"/>
      <c r="DF36" s="201">
        <v>1</v>
      </c>
      <c r="DG36" s="201"/>
      <c r="DH36" s="201"/>
      <c r="DI36" s="201"/>
      <c r="DJ36" s="201"/>
      <c r="DK36" s="201"/>
      <c r="DL36" s="201"/>
      <c r="DM36" s="202">
        <f t="shared" si="89"/>
        <v>1</v>
      </c>
      <c r="DN36" s="203">
        <f t="shared" si="90"/>
        <v>1</v>
      </c>
      <c r="DO36" s="201"/>
      <c r="DP36" s="230">
        <f>DP10-(DP27+DP28+DP29+DP30+DP31+DP32+DP33+DP34+DP35+DP37+DP38+DP39+DP40)</f>
        <v>28</v>
      </c>
      <c r="DQ36" s="230">
        <f>DQ10-(DQ27+DQ28+DQ29+DQ30+DQ31+DQ32+DQ33+DQ34+DQ35+DQ37+DQ38+DQ39+DQ40)</f>
        <v>3</v>
      </c>
      <c r="DR36" s="202">
        <f t="shared" si="91"/>
        <v>31</v>
      </c>
      <c r="DS36" s="201"/>
      <c r="DT36" s="201"/>
      <c r="DU36" s="203">
        <f t="shared" si="92"/>
        <v>31</v>
      </c>
      <c r="DV36" s="201"/>
      <c r="DW36" s="228">
        <f t="shared" si="93"/>
        <v>0</v>
      </c>
      <c r="DX36" s="201"/>
      <c r="DY36" s="201"/>
      <c r="DZ36" s="201"/>
      <c r="EA36" s="201"/>
      <c r="EB36" s="201"/>
      <c r="EC36" s="201"/>
      <c r="ED36" s="202">
        <f t="shared" si="94"/>
        <v>0</v>
      </c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2">
        <f t="shared" si="95"/>
        <v>0</v>
      </c>
      <c r="EQ36" s="203">
        <f t="shared" si="96"/>
        <v>0</v>
      </c>
      <c r="ER36" s="201"/>
      <c r="ES36" s="203">
        <f t="shared" si="97"/>
        <v>0</v>
      </c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>
        <v>1</v>
      </c>
      <c r="FH36" s="201"/>
      <c r="FI36" s="201"/>
      <c r="FJ36" s="202">
        <f t="shared" si="98"/>
        <v>1</v>
      </c>
      <c r="FK36" s="203">
        <f t="shared" si="99"/>
        <v>1</v>
      </c>
      <c r="FL36" s="201"/>
      <c r="FM36" s="201"/>
      <c r="FN36" s="201"/>
      <c r="FO36" s="201"/>
      <c r="FP36" s="201"/>
      <c r="FQ36" s="201"/>
      <c r="FR36" s="201"/>
      <c r="FS36" s="202">
        <f t="shared" si="100"/>
        <v>0</v>
      </c>
      <c r="FT36" s="201"/>
      <c r="FU36" s="201"/>
      <c r="FV36" s="202">
        <f t="shared" si="101"/>
        <v>0</v>
      </c>
      <c r="FW36" s="203">
        <f t="shared" si="102"/>
        <v>0</v>
      </c>
      <c r="FX36" s="201"/>
      <c r="FY36" s="201"/>
      <c r="FZ36" s="201"/>
      <c r="GA36" s="201"/>
      <c r="GB36" s="201">
        <f t="shared" si="107"/>
        <v>0</v>
      </c>
      <c r="GC36" s="201"/>
      <c r="GD36" s="201"/>
      <c r="GE36" s="203">
        <f t="shared" si="103"/>
        <v>0</v>
      </c>
    </row>
    <row r="37" spans="1:187" ht="24" customHeight="1">
      <c r="A37" s="231"/>
      <c r="B37" s="224" t="s">
        <v>302</v>
      </c>
      <c r="C37" s="201">
        <f t="shared" si="64"/>
        <v>4</v>
      </c>
      <c r="D37" s="201"/>
      <c r="E37" s="201"/>
      <c r="F37" s="202">
        <f t="shared" si="65"/>
        <v>0</v>
      </c>
      <c r="G37" s="201"/>
      <c r="H37" s="201"/>
      <c r="I37" s="201"/>
      <c r="J37" s="201"/>
      <c r="K37" s="201"/>
      <c r="L37" s="201"/>
      <c r="M37" s="203">
        <f t="shared" si="66"/>
        <v>0</v>
      </c>
      <c r="N37" s="230"/>
      <c r="O37" s="230"/>
      <c r="P37" s="202">
        <f t="shared" si="67"/>
        <v>0</v>
      </c>
      <c r="Q37" s="230"/>
      <c r="R37" s="201"/>
      <c r="S37" s="201"/>
      <c r="T37" s="202">
        <f t="shared" si="68"/>
        <v>0</v>
      </c>
      <c r="U37" s="201"/>
      <c r="V37" s="201"/>
      <c r="W37" s="201"/>
      <c r="X37" s="202">
        <f t="shared" si="69"/>
        <v>0</v>
      </c>
      <c r="Y37" s="201"/>
      <c r="Z37" s="201"/>
      <c r="AA37" s="202">
        <f t="shared" si="70"/>
        <v>0</v>
      </c>
      <c r="AB37" s="201"/>
      <c r="AC37" s="201"/>
      <c r="AD37" s="201"/>
      <c r="AE37" s="202">
        <f t="shared" si="71"/>
        <v>0</v>
      </c>
      <c r="AF37" s="201"/>
      <c r="AG37" s="230"/>
      <c r="AH37" s="230"/>
      <c r="AI37" s="230"/>
      <c r="AJ37" s="202">
        <f t="shared" si="72"/>
        <v>0</v>
      </c>
      <c r="AK37" s="230"/>
      <c r="AL37" s="230"/>
      <c r="AM37" s="202">
        <f t="shared" si="73"/>
        <v>0</v>
      </c>
      <c r="AN37" s="230"/>
      <c r="AO37" s="202">
        <f t="shared" si="74"/>
        <v>0</v>
      </c>
      <c r="AP37" s="203">
        <f t="shared" si="75"/>
        <v>0</v>
      </c>
      <c r="AQ37" s="201"/>
      <c r="AR37" s="201"/>
      <c r="AS37" s="201"/>
      <c r="AT37" s="203">
        <f t="shared" si="76"/>
        <v>0</v>
      </c>
      <c r="AU37" s="201">
        <v>1</v>
      </c>
      <c r="AV37" s="201"/>
      <c r="AW37" s="201"/>
      <c r="AX37" s="201"/>
      <c r="AY37" s="201"/>
      <c r="AZ37" s="201"/>
      <c r="BA37" s="201"/>
      <c r="BB37" s="201"/>
      <c r="BC37" s="201"/>
      <c r="BD37" s="202">
        <f t="shared" si="77"/>
        <v>1</v>
      </c>
      <c r="BE37" s="201"/>
      <c r="BF37" s="203">
        <f t="shared" si="78"/>
        <v>1</v>
      </c>
      <c r="BG37" s="201"/>
      <c r="BH37" s="201"/>
      <c r="BI37" s="201"/>
      <c r="BJ37" s="201"/>
      <c r="BK37" s="201"/>
      <c r="BL37" s="201"/>
      <c r="BM37" s="201"/>
      <c r="BN37" s="201"/>
      <c r="BO37" s="201"/>
      <c r="BP37" s="202">
        <f t="shared" si="79"/>
        <v>0</v>
      </c>
      <c r="BQ37" s="203">
        <f t="shared" si="80"/>
        <v>0</v>
      </c>
      <c r="BR37" s="201"/>
      <c r="BS37" s="201"/>
      <c r="BT37" s="201"/>
      <c r="BU37" s="201"/>
      <c r="BV37" s="201"/>
      <c r="BW37" s="201"/>
      <c r="BX37" s="202">
        <f t="shared" si="81"/>
        <v>0</v>
      </c>
      <c r="BY37" s="201"/>
      <c r="BZ37" s="201"/>
      <c r="CA37" s="201"/>
      <c r="CB37" s="201"/>
      <c r="CC37" s="201"/>
      <c r="CD37" s="201"/>
      <c r="CE37" s="202">
        <f t="shared" si="82"/>
        <v>0</v>
      </c>
      <c r="CF37" s="201"/>
      <c r="CG37" s="201"/>
      <c r="CH37" s="201"/>
      <c r="CI37" s="201"/>
      <c r="CJ37" s="201"/>
      <c r="CK37" s="201"/>
      <c r="CL37" s="202">
        <f t="shared" si="83"/>
        <v>0</v>
      </c>
      <c r="CM37" s="201"/>
      <c r="CN37" s="203">
        <f t="shared" si="84"/>
        <v>0</v>
      </c>
      <c r="CO37" s="201"/>
      <c r="CP37" s="201"/>
      <c r="CQ37" s="201"/>
      <c r="CR37" s="202">
        <f t="shared" si="85"/>
        <v>0</v>
      </c>
      <c r="CS37" s="201"/>
      <c r="CT37" s="201"/>
      <c r="CU37" s="201"/>
      <c r="CV37" s="201"/>
      <c r="CW37" s="202">
        <f t="shared" si="86"/>
        <v>0</v>
      </c>
      <c r="CX37" s="201"/>
      <c r="CY37" s="203">
        <f t="shared" si="87"/>
        <v>0</v>
      </c>
      <c r="CZ37" s="201"/>
      <c r="DA37" s="201"/>
      <c r="DB37" s="201"/>
      <c r="DC37" s="202">
        <f t="shared" si="88"/>
        <v>0</v>
      </c>
      <c r="DD37" s="201"/>
      <c r="DE37" s="201"/>
      <c r="DF37" s="201"/>
      <c r="DG37" s="201"/>
      <c r="DH37" s="201"/>
      <c r="DI37" s="201"/>
      <c r="DJ37" s="201"/>
      <c r="DK37" s="201"/>
      <c r="DL37" s="201"/>
      <c r="DM37" s="202">
        <f t="shared" si="89"/>
        <v>0</v>
      </c>
      <c r="DN37" s="203">
        <f t="shared" si="90"/>
        <v>0</v>
      </c>
      <c r="DO37" s="201"/>
      <c r="DP37" s="201"/>
      <c r="DQ37" s="201"/>
      <c r="DR37" s="202">
        <f t="shared" si="91"/>
        <v>0</v>
      </c>
      <c r="DS37" s="201"/>
      <c r="DT37" s="201"/>
      <c r="DU37" s="203">
        <f t="shared" si="92"/>
        <v>0</v>
      </c>
      <c r="DV37" s="201"/>
      <c r="DW37" s="228">
        <f t="shared" si="93"/>
        <v>0</v>
      </c>
      <c r="DX37" s="201"/>
      <c r="DY37" s="201"/>
      <c r="DZ37" s="201"/>
      <c r="EA37" s="201"/>
      <c r="EB37" s="201"/>
      <c r="EC37" s="201"/>
      <c r="ED37" s="202">
        <f t="shared" si="94"/>
        <v>0</v>
      </c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2">
        <f t="shared" si="95"/>
        <v>0</v>
      </c>
      <c r="EQ37" s="203">
        <f t="shared" si="96"/>
        <v>0</v>
      </c>
      <c r="ER37" s="201"/>
      <c r="ES37" s="203">
        <f t="shared" si="97"/>
        <v>0</v>
      </c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2">
        <f t="shared" si="98"/>
        <v>0</v>
      </c>
      <c r="FK37" s="203">
        <f t="shared" si="99"/>
        <v>0</v>
      </c>
      <c r="FL37" s="201">
        <v>1</v>
      </c>
      <c r="FM37" s="201"/>
      <c r="FN37" s="201">
        <v>2</v>
      </c>
      <c r="FO37" s="201"/>
      <c r="FP37" s="201"/>
      <c r="FQ37" s="201"/>
      <c r="FR37" s="201"/>
      <c r="FS37" s="202">
        <f t="shared" si="100"/>
        <v>0</v>
      </c>
      <c r="FT37" s="201"/>
      <c r="FU37" s="201"/>
      <c r="FV37" s="202">
        <f t="shared" si="101"/>
        <v>0</v>
      </c>
      <c r="FW37" s="203">
        <f t="shared" si="102"/>
        <v>3</v>
      </c>
      <c r="FX37" s="201"/>
      <c r="FY37" s="201"/>
      <c r="FZ37" s="201"/>
      <c r="GA37" s="201"/>
      <c r="GB37" s="201">
        <f t="shared" si="107"/>
        <v>0</v>
      </c>
      <c r="GC37" s="201"/>
      <c r="GD37" s="201"/>
      <c r="GE37" s="203">
        <f t="shared" si="103"/>
        <v>0</v>
      </c>
    </row>
    <row r="38" spans="1:187" ht="24" customHeight="1">
      <c r="A38" s="232"/>
      <c r="B38" s="233" t="s">
        <v>303</v>
      </c>
      <c r="C38" s="201">
        <f t="shared" si="64"/>
        <v>190</v>
      </c>
      <c r="D38" s="230">
        <f>D10-(D27+D28+D29+D30+D31+D32+D33+D34+D35+D36+D37+D39+D40)</f>
        <v>1</v>
      </c>
      <c r="E38" s="230">
        <f>E10-(E27+E28+E29+E30+E31+E32+E33+E34+E35+E36+E37+E39+E40)</f>
        <v>24</v>
      </c>
      <c r="F38" s="202">
        <f t="shared" si="65"/>
        <v>25</v>
      </c>
      <c r="G38" s="230">
        <f t="shared" ref="G38:L38" si="109">G10-(G27+G28+G29+G30+G31+G32+G33+G34+G35+G36+G37+G39+G40)</f>
        <v>1</v>
      </c>
      <c r="H38" s="230">
        <f t="shared" si="109"/>
        <v>20</v>
      </c>
      <c r="I38" s="230">
        <f t="shared" si="109"/>
        <v>29</v>
      </c>
      <c r="J38" s="230">
        <f t="shared" si="109"/>
        <v>14</v>
      </c>
      <c r="K38" s="230">
        <f t="shared" si="109"/>
        <v>7</v>
      </c>
      <c r="L38" s="230">
        <f t="shared" si="109"/>
        <v>3</v>
      </c>
      <c r="M38" s="203">
        <f t="shared" si="66"/>
        <v>99</v>
      </c>
      <c r="N38" s="230"/>
      <c r="O38" s="230"/>
      <c r="P38" s="202">
        <f t="shared" si="67"/>
        <v>0</v>
      </c>
      <c r="Q38" s="230"/>
      <c r="R38" s="230"/>
      <c r="S38" s="230"/>
      <c r="T38" s="202">
        <f t="shared" si="68"/>
        <v>0</v>
      </c>
      <c r="U38" s="230"/>
      <c r="V38" s="230"/>
      <c r="W38" s="230"/>
      <c r="X38" s="202">
        <f t="shared" si="69"/>
        <v>0</v>
      </c>
      <c r="Y38" s="230"/>
      <c r="Z38" s="230"/>
      <c r="AA38" s="202">
        <f t="shared" si="70"/>
        <v>0</v>
      </c>
      <c r="AB38" s="230"/>
      <c r="AC38" s="230">
        <v>1</v>
      </c>
      <c r="AD38" s="230">
        <f>2+1</f>
        <v>3</v>
      </c>
      <c r="AE38" s="202">
        <f t="shared" si="71"/>
        <v>4</v>
      </c>
      <c r="AF38" s="230">
        <v>3</v>
      </c>
      <c r="AG38" s="230"/>
      <c r="AH38" s="230"/>
      <c r="AI38" s="230"/>
      <c r="AJ38" s="202">
        <f t="shared" si="72"/>
        <v>0</v>
      </c>
      <c r="AK38" s="230"/>
      <c r="AL38" s="230"/>
      <c r="AM38" s="202">
        <f t="shared" si="73"/>
        <v>0</v>
      </c>
      <c r="AN38" s="230"/>
      <c r="AO38" s="202">
        <f t="shared" si="74"/>
        <v>0</v>
      </c>
      <c r="AP38" s="203">
        <f t="shared" si="75"/>
        <v>7</v>
      </c>
      <c r="AQ38" s="201">
        <v>1</v>
      </c>
      <c r="AR38" s="201"/>
      <c r="AS38" s="201"/>
      <c r="AT38" s="203">
        <f t="shared" si="76"/>
        <v>0</v>
      </c>
      <c r="AU38" s="201"/>
      <c r="AV38" s="201"/>
      <c r="AW38" s="201"/>
      <c r="AX38" s="201"/>
      <c r="AY38" s="201"/>
      <c r="AZ38" s="201"/>
      <c r="BA38" s="201"/>
      <c r="BB38" s="201">
        <v>1</v>
      </c>
      <c r="BC38" s="201"/>
      <c r="BD38" s="202">
        <f t="shared" si="77"/>
        <v>1</v>
      </c>
      <c r="BE38" s="230">
        <f>BE10-(BE27+BE28+BE29+BE30+BE31+BE32+BE33+BE34+BE35+BE36+BE37+BE39+BE40)</f>
        <v>17</v>
      </c>
      <c r="BF38" s="203">
        <f t="shared" si="78"/>
        <v>19</v>
      </c>
      <c r="BG38" s="230">
        <f t="shared" ref="BG38:BO38" si="110">BG10-(BG27+BG28+BG29+BG30+BG31+BG32+BG33+BG34+BG35+BG36+BG37+BG39+BG40)</f>
        <v>11</v>
      </c>
      <c r="BH38" s="230">
        <f t="shared" si="110"/>
        <v>2</v>
      </c>
      <c r="BI38" s="230">
        <f t="shared" si="110"/>
        <v>9</v>
      </c>
      <c r="BJ38" s="230">
        <f t="shared" si="110"/>
        <v>8</v>
      </c>
      <c r="BK38" s="230">
        <f t="shared" si="110"/>
        <v>4</v>
      </c>
      <c r="BL38" s="230">
        <f t="shared" si="110"/>
        <v>11</v>
      </c>
      <c r="BM38" s="230">
        <f t="shared" si="110"/>
        <v>0</v>
      </c>
      <c r="BN38" s="230">
        <f t="shared" si="110"/>
        <v>9</v>
      </c>
      <c r="BO38" s="230">
        <f t="shared" si="110"/>
        <v>7</v>
      </c>
      <c r="BP38" s="202">
        <f t="shared" si="79"/>
        <v>16</v>
      </c>
      <c r="BQ38" s="203">
        <f t="shared" si="80"/>
        <v>61</v>
      </c>
      <c r="BR38" s="201"/>
      <c r="BS38" s="201"/>
      <c r="BT38" s="201"/>
      <c r="BU38" s="201"/>
      <c r="BV38" s="201"/>
      <c r="BW38" s="201">
        <v>1</v>
      </c>
      <c r="BX38" s="202">
        <f t="shared" si="81"/>
        <v>1</v>
      </c>
      <c r="BY38" s="201"/>
      <c r="BZ38" s="201"/>
      <c r="CA38" s="201"/>
      <c r="CB38" s="201"/>
      <c r="CC38" s="201"/>
      <c r="CD38" s="201"/>
      <c r="CE38" s="202">
        <f t="shared" si="82"/>
        <v>0</v>
      </c>
      <c r="CF38" s="201"/>
      <c r="CG38" s="201"/>
      <c r="CH38" s="201"/>
      <c r="CI38" s="201"/>
      <c r="CJ38" s="201"/>
      <c r="CK38" s="201"/>
      <c r="CL38" s="202">
        <f t="shared" si="83"/>
        <v>0</v>
      </c>
      <c r="CM38" s="201"/>
      <c r="CN38" s="203">
        <f t="shared" si="84"/>
        <v>1</v>
      </c>
      <c r="CO38" s="201"/>
      <c r="CP38" s="201">
        <v>1</v>
      </c>
      <c r="CQ38" s="201"/>
      <c r="CR38" s="202">
        <f t="shared" si="85"/>
        <v>1</v>
      </c>
      <c r="CS38" s="201"/>
      <c r="CT38" s="201"/>
      <c r="CU38" s="201"/>
      <c r="CV38" s="201"/>
      <c r="CW38" s="202">
        <f t="shared" si="86"/>
        <v>0</v>
      </c>
      <c r="CX38" s="201"/>
      <c r="CY38" s="203">
        <f t="shared" si="87"/>
        <v>1</v>
      </c>
      <c r="CZ38" s="201"/>
      <c r="DA38" s="201"/>
      <c r="DB38" s="201"/>
      <c r="DC38" s="202">
        <f t="shared" si="88"/>
        <v>0</v>
      </c>
      <c r="DD38" s="201"/>
      <c r="DE38" s="201"/>
      <c r="DF38" s="201">
        <v>1</v>
      </c>
      <c r="DG38" s="201"/>
      <c r="DH38" s="201"/>
      <c r="DI38" s="201"/>
      <c r="DJ38" s="201"/>
      <c r="DK38" s="201"/>
      <c r="DL38" s="201"/>
      <c r="DM38" s="202">
        <f t="shared" si="89"/>
        <v>1</v>
      </c>
      <c r="DN38" s="203">
        <f t="shared" si="90"/>
        <v>1</v>
      </c>
      <c r="DO38" s="201"/>
      <c r="DP38" s="201"/>
      <c r="DQ38" s="201"/>
      <c r="DR38" s="202">
        <f t="shared" si="91"/>
        <v>0</v>
      </c>
      <c r="DS38" s="201"/>
      <c r="DT38" s="201"/>
      <c r="DU38" s="203">
        <f t="shared" si="92"/>
        <v>0</v>
      </c>
      <c r="DV38" s="201"/>
      <c r="DW38" s="228">
        <f t="shared" si="93"/>
        <v>0</v>
      </c>
      <c r="DX38" s="201"/>
      <c r="DY38" s="201"/>
      <c r="DZ38" s="201"/>
      <c r="EA38" s="201"/>
      <c r="EB38" s="201"/>
      <c r="EC38" s="201"/>
      <c r="ED38" s="202">
        <f t="shared" si="94"/>
        <v>0</v>
      </c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2">
        <f t="shared" si="95"/>
        <v>0</v>
      </c>
      <c r="EQ38" s="203">
        <f t="shared" si="96"/>
        <v>0</v>
      </c>
      <c r="ER38" s="201"/>
      <c r="ES38" s="203">
        <f t="shared" si="97"/>
        <v>0</v>
      </c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2">
        <f t="shared" si="98"/>
        <v>0</v>
      </c>
      <c r="FK38" s="203">
        <f t="shared" si="99"/>
        <v>0</v>
      </c>
      <c r="FL38" s="201"/>
      <c r="FM38" s="201"/>
      <c r="FN38" s="201"/>
      <c r="FO38" s="201"/>
      <c r="FP38" s="201"/>
      <c r="FQ38" s="201">
        <v>1</v>
      </c>
      <c r="FR38" s="201"/>
      <c r="FS38" s="202">
        <f t="shared" si="100"/>
        <v>1</v>
      </c>
      <c r="FT38" s="201"/>
      <c r="FU38" s="201"/>
      <c r="FV38" s="202">
        <f t="shared" si="101"/>
        <v>0</v>
      </c>
      <c r="FW38" s="203">
        <f t="shared" si="102"/>
        <v>1</v>
      </c>
      <c r="FX38" s="201"/>
      <c r="FY38" s="201"/>
      <c r="FZ38" s="201"/>
      <c r="GA38" s="201"/>
      <c r="GB38" s="201">
        <f t="shared" si="107"/>
        <v>0</v>
      </c>
      <c r="GC38" s="201"/>
      <c r="GD38" s="201"/>
      <c r="GE38" s="203">
        <f t="shared" si="103"/>
        <v>0</v>
      </c>
    </row>
    <row r="39" spans="1:187" ht="24" customHeight="1">
      <c r="A39" s="234">
        <v>18</v>
      </c>
      <c r="B39" s="235" t="s">
        <v>304</v>
      </c>
      <c r="C39" s="201">
        <f t="shared" si="64"/>
        <v>212</v>
      </c>
      <c r="D39" s="236"/>
      <c r="E39" s="201"/>
      <c r="F39" s="202">
        <f t="shared" si="65"/>
        <v>0</v>
      </c>
      <c r="G39" s="201"/>
      <c r="H39" s="201">
        <v>1</v>
      </c>
      <c r="I39" s="201">
        <v>1</v>
      </c>
      <c r="J39" s="201">
        <v>1</v>
      </c>
      <c r="K39" s="201"/>
      <c r="L39" s="201"/>
      <c r="M39" s="203">
        <f t="shared" si="66"/>
        <v>3</v>
      </c>
      <c r="N39" s="201"/>
      <c r="O39" s="201"/>
      <c r="P39" s="202">
        <f t="shared" si="67"/>
        <v>0</v>
      </c>
      <c r="Q39" s="201"/>
      <c r="R39" s="237"/>
      <c r="S39" s="201"/>
      <c r="T39" s="202">
        <f t="shared" si="68"/>
        <v>0</v>
      </c>
      <c r="U39" s="201"/>
      <c r="V39" s="201"/>
      <c r="W39" s="201"/>
      <c r="X39" s="202">
        <f t="shared" si="69"/>
        <v>0</v>
      </c>
      <c r="Y39" s="201"/>
      <c r="Z39" s="201"/>
      <c r="AA39" s="202">
        <f t="shared" si="70"/>
        <v>0</v>
      </c>
      <c r="AB39" s="201"/>
      <c r="AC39" s="201"/>
      <c r="AD39" s="201"/>
      <c r="AE39" s="202">
        <f t="shared" si="71"/>
        <v>0</v>
      </c>
      <c r="AF39" s="201">
        <v>1</v>
      </c>
      <c r="AG39" s="201"/>
      <c r="AH39" s="201"/>
      <c r="AI39" s="201"/>
      <c r="AJ39" s="202">
        <f t="shared" si="72"/>
        <v>0</v>
      </c>
      <c r="AK39" s="201"/>
      <c r="AL39" s="201"/>
      <c r="AM39" s="202">
        <f t="shared" si="73"/>
        <v>0</v>
      </c>
      <c r="AN39" s="201"/>
      <c r="AO39" s="202">
        <f t="shared" si="74"/>
        <v>0</v>
      </c>
      <c r="AP39" s="203">
        <f t="shared" si="75"/>
        <v>1</v>
      </c>
      <c r="AQ39" s="201"/>
      <c r="AR39" s="230">
        <f>AR10-(AR27+AR28+AR29+AR30+AR31+AR32+AR33+AR34+AR35+AR36+AR37+AR38+AR40)</f>
        <v>0</v>
      </c>
      <c r="AS39" s="230">
        <f>AS10-(AS27+AS28+AS29+AS30+AS31+AS32+AS33+AS34+AS35+AS36+AS37+AS38+AS40)</f>
        <v>32</v>
      </c>
      <c r="AT39" s="203">
        <f t="shared" si="76"/>
        <v>32</v>
      </c>
      <c r="AU39" s="230">
        <f>AU10-(AU27+AU28+AU29+AU30+AU31+AU32+AU33+AU34+AU35+AU36+AU37+AU38+AU40)</f>
        <v>24</v>
      </c>
      <c r="AV39" s="230">
        <f>AV10-(AV27+AV28+AV29+AV30+AV31+AV32+AV33+AV34+AV35+AV36+AV37+AV38+AV40)</f>
        <v>7</v>
      </c>
      <c r="AW39" s="201"/>
      <c r="AX39" s="201"/>
      <c r="AY39" s="201"/>
      <c r="AZ39" s="230">
        <f>AZ10-(AZ27+AZ28+AZ29+AZ30+AZ31+AZ32+AZ33+AZ34+AZ35+AZ36+AZ37+AZ38+AZ40)</f>
        <v>0</v>
      </c>
      <c r="BA39" s="230">
        <f>BA10-(BA27+BA28+BA29+BA30+BA31+BA32+BA33+BA34+BA35+BA36+BA37+BA38+BA40)</f>
        <v>5</v>
      </c>
      <c r="BB39" s="201"/>
      <c r="BC39" s="201">
        <v>3</v>
      </c>
      <c r="BD39" s="202">
        <f t="shared" si="77"/>
        <v>39</v>
      </c>
      <c r="BE39" s="201"/>
      <c r="BF39" s="203">
        <f t="shared" si="78"/>
        <v>71</v>
      </c>
      <c r="BG39" s="201"/>
      <c r="BH39" s="201"/>
      <c r="BI39" s="201"/>
      <c r="BJ39" s="201"/>
      <c r="BK39" s="201">
        <v>1</v>
      </c>
      <c r="BL39" s="201">
        <v>1</v>
      </c>
      <c r="BM39" s="201"/>
      <c r="BN39" s="201"/>
      <c r="BO39" s="201"/>
      <c r="BP39" s="202">
        <f t="shared" si="79"/>
        <v>0</v>
      </c>
      <c r="BQ39" s="203">
        <f t="shared" si="80"/>
        <v>2</v>
      </c>
      <c r="BR39" s="201">
        <v>1</v>
      </c>
      <c r="BS39" s="201"/>
      <c r="BT39" s="201"/>
      <c r="BU39" s="201"/>
      <c r="BV39" s="201"/>
      <c r="BW39" s="201"/>
      <c r="BX39" s="202">
        <f t="shared" si="81"/>
        <v>0</v>
      </c>
      <c r="BY39" s="201">
        <v>1</v>
      </c>
      <c r="BZ39" s="201"/>
      <c r="CA39" s="201"/>
      <c r="CB39" s="201"/>
      <c r="CC39" s="201"/>
      <c r="CD39" s="201"/>
      <c r="CE39" s="202">
        <f t="shared" si="82"/>
        <v>0</v>
      </c>
      <c r="CF39" s="201"/>
      <c r="CG39" s="201"/>
      <c r="CH39" s="201"/>
      <c r="CI39" s="201"/>
      <c r="CJ39" s="201"/>
      <c r="CK39" s="201"/>
      <c r="CL39" s="202">
        <f t="shared" si="83"/>
        <v>0</v>
      </c>
      <c r="CM39" s="201">
        <v>1</v>
      </c>
      <c r="CN39" s="203">
        <f t="shared" si="84"/>
        <v>3</v>
      </c>
      <c r="CO39" s="230">
        <f>CO10-(CO27+CO28+CO29+CO30+CO31+CO32+CO33+CO34+CO35+CO36+CO37+CO38+CO40)</f>
        <v>0</v>
      </c>
      <c r="CP39" s="230">
        <f>CP10-(CP27+CP28+CP29+CP30+CP31+CP32+CP33+CP34+CP35+CP36+CP37+CP38+CP40)</f>
        <v>7</v>
      </c>
      <c r="CQ39" s="230">
        <f>CQ10-(CQ27+CQ28+CQ29+CQ30+CQ31+CQ32+CQ33+CQ34+CQ35+CQ36+CQ37+CQ38+CQ40)</f>
        <v>4</v>
      </c>
      <c r="CR39" s="238">
        <f t="shared" si="85"/>
        <v>11</v>
      </c>
      <c r="CS39" s="230">
        <f>CS10-(CS27+CS28+CS29+CS30+CS31+CS32+CS33+CS34+CS35+CS36+CS37+CS38+CS40)</f>
        <v>7</v>
      </c>
      <c r="CT39" s="230">
        <f>CT10-(CT27+CT28+CT29+CT30+CT31+CT32+CT33+CT34+CT35+CT36+CT37+CT38+CT40)</f>
        <v>5</v>
      </c>
      <c r="CU39" s="230">
        <f>CU10-(CU27+CU28+CU29+CU30+CU31+CU32+CU33+CU34+CU35+CU36+CU37+CU38+CU40)</f>
        <v>4</v>
      </c>
      <c r="CV39" s="230">
        <f>CV10-(CV27+CV28+CV29+CV30+CV31+CV32+CV33+CV34+CV35+CV36+CV37+CV38+CV40)</f>
        <v>1</v>
      </c>
      <c r="CW39" s="238">
        <f>CW10</f>
        <v>5</v>
      </c>
      <c r="CX39" s="230">
        <f>CX10-(CX27+CX28+CX29+CX30+CX31+CX32+CX33+CX34+CX35+CX36+CX37+CX38+CX40)</f>
        <v>2</v>
      </c>
      <c r="CY39" s="203">
        <f t="shared" si="87"/>
        <v>30</v>
      </c>
      <c r="CZ39" s="201"/>
      <c r="DA39" s="201"/>
      <c r="DB39" s="201"/>
      <c r="DC39" s="202">
        <f t="shared" si="88"/>
        <v>0</v>
      </c>
      <c r="DD39" s="201"/>
      <c r="DE39" s="201"/>
      <c r="DF39" s="201"/>
      <c r="DG39" s="201"/>
      <c r="DH39" s="201"/>
      <c r="DI39" s="201"/>
      <c r="DJ39" s="201"/>
      <c r="DK39" s="201"/>
      <c r="DL39" s="201"/>
      <c r="DM39" s="202">
        <f t="shared" si="89"/>
        <v>0</v>
      </c>
      <c r="DN39" s="203">
        <f t="shared" si="90"/>
        <v>0</v>
      </c>
      <c r="DO39" s="201"/>
      <c r="DP39" s="201"/>
      <c r="DQ39" s="201"/>
      <c r="DR39" s="202">
        <f t="shared" si="91"/>
        <v>0</v>
      </c>
      <c r="DS39" s="201"/>
      <c r="DT39" s="201"/>
      <c r="DU39" s="203">
        <f t="shared" si="92"/>
        <v>0</v>
      </c>
      <c r="DV39" s="201">
        <v>1</v>
      </c>
      <c r="DW39" s="228">
        <f t="shared" si="93"/>
        <v>1</v>
      </c>
      <c r="DX39" s="201"/>
      <c r="DY39" s="201"/>
      <c r="DZ39" s="201"/>
      <c r="EA39" s="201"/>
      <c r="EB39" s="201"/>
      <c r="EC39" s="201"/>
      <c r="ED39" s="202">
        <f t="shared" si="94"/>
        <v>0</v>
      </c>
      <c r="EE39" s="201"/>
      <c r="EF39" s="201"/>
      <c r="EG39" s="201"/>
      <c r="EH39" s="201"/>
      <c r="EI39" s="201"/>
      <c r="EJ39" s="201"/>
      <c r="EK39" s="201">
        <v>2</v>
      </c>
      <c r="EL39" s="201"/>
      <c r="EM39" s="201"/>
      <c r="EN39" s="201"/>
      <c r="EO39" s="201"/>
      <c r="EP39" s="202">
        <f t="shared" si="95"/>
        <v>2</v>
      </c>
      <c r="EQ39" s="203">
        <f t="shared" si="96"/>
        <v>2</v>
      </c>
      <c r="ER39" s="201"/>
      <c r="ES39" s="203">
        <f t="shared" si="97"/>
        <v>0</v>
      </c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2">
        <f t="shared" si="98"/>
        <v>0</v>
      </c>
      <c r="FK39" s="203">
        <f t="shared" si="99"/>
        <v>0</v>
      </c>
      <c r="FL39" s="230">
        <f t="shared" ref="FL39:FR39" si="111">FL19-(FL27+FL28+FL29+FL30+FL31+FL32+FL33+FL34+FL35+FL36+FL37+FL38+FL40)</f>
        <v>11</v>
      </c>
      <c r="FM39" s="230">
        <f t="shared" si="111"/>
        <v>4</v>
      </c>
      <c r="FN39" s="230">
        <f t="shared" si="111"/>
        <v>30</v>
      </c>
      <c r="FO39" s="230">
        <f t="shared" si="111"/>
        <v>0</v>
      </c>
      <c r="FP39" s="230">
        <f t="shared" si="111"/>
        <v>5</v>
      </c>
      <c r="FQ39" s="230">
        <f t="shared" si="111"/>
        <v>23</v>
      </c>
      <c r="FR39" s="230">
        <f t="shared" si="111"/>
        <v>12</v>
      </c>
      <c r="FS39" s="202">
        <f t="shared" si="100"/>
        <v>40</v>
      </c>
      <c r="FT39" s="230">
        <f>FT19-(FT27+FT28+FT29+FT30+FT31+FT32+FT33+FT34+FT35+FT36+FT37+FT38+FT40)</f>
        <v>10</v>
      </c>
      <c r="FU39" s="230">
        <f>FU19-(FU27+FU28+FU29+FU30+FU31+FU32+FU33+FU34+FU35+FU36+FU37+FU38+FU40)</f>
        <v>4</v>
      </c>
      <c r="FV39" s="202">
        <f t="shared" si="101"/>
        <v>14</v>
      </c>
      <c r="FW39" s="203">
        <f t="shared" si="102"/>
        <v>99</v>
      </c>
      <c r="FX39" s="201"/>
      <c r="FY39" s="201"/>
      <c r="FZ39" s="201"/>
      <c r="GA39" s="201"/>
      <c r="GB39" s="201">
        <f t="shared" si="107"/>
        <v>0</v>
      </c>
      <c r="GC39" s="201"/>
      <c r="GD39" s="201"/>
      <c r="GE39" s="203">
        <f t="shared" si="103"/>
        <v>0</v>
      </c>
    </row>
    <row r="40" spans="1:187" ht="24" customHeight="1">
      <c r="A40" s="234">
        <v>19</v>
      </c>
      <c r="B40" s="239" t="s">
        <v>305</v>
      </c>
      <c r="C40" s="201">
        <f t="shared" si="64"/>
        <v>47</v>
      </c>
      <c r="D40" s="236"/>
      <c r="E40" s="201"/>
      <c r="F40" s="202">
        <f t="shared" si="65"/>
        <v>0</v>
      </c>
      <c r="G40" s="201"/>
      <c r="H40" s="201"/>
      <c r="I40" s="201"/>
      <c r="J40" s="201"/>
      <c r="K40" s="201"/>
      <c r="L40" s="201"/>
      <c r="M40" s="203">
        <f t="shared" si="66"/>
        <v>0</v>
      </c>
      <c r="N40" s="201"/>
      <c r="O40" s="201"/>
      <c r="P40" s="202">
        <f t="shared" si="67"/>
        <v>0</v>
      </c>
      <c r="Q40" s="201"/>
      <c r="R40" s="201"/>
      <c r="S40" s="201"/>
      <c r="T40" s="202">
        <f t="shared" si="68"/>
        <v>0</v>
      </c>
      <c r="U40" s="201"/>
      <c r="V40" s="201"/>
      <c r="W40" s="201"/>
      <c r="X40" s="202">
        <f t="shared" si="69"/>
        <v>0</v>
      </c>
      <c r="Y40" s="201"/>
      <c r="Z40" s="201"/>
      <c r="AA40" s="202">
        <f t="shared" si="70"/>
        <v>0</v>
      </c>
      <c r="AB40" s="201"/>
      <c r="AC40" s="201"/>
      <c r="AD40" s="201"/>
      <c r="AE40" s="202">
        <f t="shared" si="71"/>
        <v>0</v>
      </c>
      <c r="AF40" s="201"/>
      <c r="AG40" s="201"/>
      <c r="AH40" s="201"/>
      <c r="AI40" s="201"/>
      <c r="AJ40" s="202">
        <f t="shared" si="72"/>
        <v>0</v>
      </c>
      <c r="AK40" s="201"/>
      <c r="AL40" s="201"/>
      <c r="AM40" s="202">
        <f t="shared" si="73"/>
        <v>0</v>
      </c>
      <c r="AN40" s="201"/>
      <c r="AO40" s="202">
        <f t="shared" si="74"/>
        <v>0</v>
      </c>
      <c r="AP40" s="203">
        <f t="shared" si="75"/>
        <v>0</v>
      </c>
      <c r="AQ40" s="201"/>
      <c r="AR40" s="201"/>
      <c r="AS40" s="201"/>
      <c r="AT40" s="203">
        <f t="shared" si="76"/>
        <v>0</v>
      </c>
      <c r="AU40" s="201">
        <v>11</v>
      </c>
      <c r="AV40" s="201">
        <v>12</v>
      </c>
      <c r="AW40" s="230">
        <f>AW10-(AW27+AW28+AW29+AW30+AW31+AW32+AW33+AW34+AW35+AW36+AW37+AW38+AW39)</f>
        <v>1</v>
      </c>
      <c r="AX40" s="230">
        <f>AX10-(AX27+AX28+AX29+AX30+AX31+AX32+AX33+AX34+AX35+AX36+AX37+AX38+AX39)</f>
        <v>9</v>
      </c>
      <c r="AY40" s="201">
        <v>7</v>
      </c>
      <c r="AZ40" s="201"/>
      <c r="BA40" s="201"/>
      <c r="BB40" s="201">
        <v>2</v>
      </c>
      <c r="BC40" s="201">
        <v>2</v>
      </c>
      <c r="BD40" s="202">
        <f t="shared" si="77"/>
        <v>44</v>
      </c>
      <c r="BE40" s="201"/>
      <c r="BF40" s="202">
        <f t="shared" si="78"/>
        <v>44</v>
      </c>
      <c r="BG40" s="201"/>
      <c r="BH40" s="201"/>
      <c r="BI40" s="201"/>
      <c r="BJ40" s="201"/>
      <c r="BK40" s="201"/>
      <c r="BL40" s="201"/>
      <c r="BM40" s="201"/>
      <c r="BN40" s="201"/>
      <c r="BO40" s="201"/>
      <c r="BP40" s="202">
        <f t="shared" si="79"/>
        <v>0</v>
      </c>
      <c r="BQ40" s="202">
        <f t="shared" si="80"/>
        <v>0</v>
      </c>
      <c r="BR40" s="201"/>
      <c r="BS40" s="201"/>
      <c r="BT40" s="201"/>
      <c r="BU40" s="201"/>
      <c r="BV40" s="201"/>
      <c r="BW40" s="201"/>
      <c r="BX40" s="202">
        <f t="shared" si="81"/>
        <v>0</v>
      </c>
      <c r="BY40" s="201"/>
      <c r="BZ40" s="201"/>
      <c r="CA40" s="201"/>
      <c r="CB40" s="201"/>
      <c r="CC40" s="201"/>
      <c r="CD40" s="201"/>
      <c r="CE40" s="202">
        <f t="shared" si="82"/>
        <v>0</v>
      </c>
      <c r="CF40" s="201"/>
      <c r="CG40" s="201"/>
      <c r="CH40" s="201"/>
      <c r="CI40" s="201"/>
      <c r="CJ40" s="201"/>
      <c r="CK40" s="201"/>
      <c r="CL40" s="202">
        <f t="shared" si="83"/>
        <v>0</v>
      </c>
      <c r="CM40" s="201"/>
      <c r="CN40" s="202">
        <f t="shared" si="84"/>
        <v>0</v>
      </c>
      <c r="CO40" s="201"/>
      <c r="CP40" s="201"/>
      <c r="CQ40" s="201"/>
      <c r="CR40" s="202">
        <f t="shared" si="85"/>
        <v>0</v>
      </c>
      <c r="CS40" s="201"/>
      <c r="CT40" s="201"/>
      <c r="CU40" s="201"/>
      <c r="CV40" s="201"/>
      <c r="CW40" s="202">
        <f>SUM(CU40:CV40)</f>
        <v>0</v>
      </c>
      <c r="CX40" s="201"/>
      <c r="CY40" s="202">
        <f t="shared" si="87"/>
        <v>0</v>
      </c>
      <c r="CZ40" s="201"/>
      <c r="DA40" s="201"/>
      <c r="DB40" s="201"/>
      <c r="DC40" s="202">
        <f t="shared" si="88"/>
        <v>0</v>
      </c>
      <c r="DD40" s="201"/>
      <c r="DE40" s="201"/>
      <c r="DF40" s="201"/>
      <c r="DG40" s="201"/>
      <c r="DH40" s="201">
        <v>1</v>
      </c>
      <c r="DI40" s="201"/>
      <c r="DJ40" s="201"/>
      <c r="DK40" s="201"/>
      <c r="DL40" s="201"/>
      <c r="DM40" s="202">
        <f t="shared" si="89"/>
        <v>1</v>
      </c>
      <c r="DN40" s="203">
        <f t="shared" si="90"/>
        <v>1</v>
      </c>
      <c r="DO40" s="201"/>
      <c r="DP40" s="201"/>
      <c r="DQ40" s="201"/>
      <c r="DR40" s="202">
        <f t="shared" si="91"/>
        <v>0</v>
      </c>
      <c r="DS40" s="201"/>
      <c r="DT40" s="201">
        <v>1</v>
      </c>
      <c r="DU40" s="203">
        <f t="shared" si="92"/>
        <v>1</v>
      </c>
      <c r="DV40" s="201"/>
      <c r="DW40" s="228">
        <f t="shared" si="93"/>
        <v>0</v>
      </c>
      <c r="DX40" s="201"/>
      <c r="DY40" s="201"/>
      <c r="DZ40" s="201"/>
      <c r="EA40" s="201"/>
      <c r="EB40" s="201"/>
      <c r="EC40" s="201"/>
      <c r="ED40" s="202">
        <f t="shared" si="94"/>
        <v>0</v>
      </c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2">
        <f t="shared" si="95"/>
        <v>0</v>
      </c>
      <c r="EQ40" s="202">
        <f t="shared" si="96"/>
        <v>0</v>
      </c>
      <c r="ER40" s="201"/>
      <c r="ES40" s="202">
        <f t="shared" si="97"/>
        <v>0</v>
      </c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>
        <v>1</v>
      </c>
      <c r="FF40" s="201"/>
      <c r="FG40" s="201"/>
      <c r="FH40" s="201"/>
      <c r="FI40" s="201"/>
      <c r="FJ40" s="202">
        <f t="shared" si="98"/>
        <v>1</v>
      </c>
      <c r="FK40" s="203">
        <f t="shared" si="99"/>
        <v>1</v>
      </c>
      <c r="FL40" s="201"/>
      <c r="FM40" s="201"/>
      <c r="FN40" s="201"/>
      <c r="FO40" s="201"/>
      <c r="FP40" s="201"/>
      <c r="FQ40" s="201"/>
      <c r="FR40" s="201"/>
      <c r="FS40" s="202">
        <f t="shared" si="100"/>
        <v>0</v>
      </c>
      <c r="FT40" s="201"/>
      <c r="FU40" s="201"/>
      <c r="FV40" s="202">
        <f t="shared" si="101"/>
        <v>0</v>
      </c>
      <c r="FW40" s="203">
        <f t="shared" si="102"/>
        <v>0</v>
      </c>
      <c r="FX40" s="201"/>
      <c r="FY40" s="201"/>
      <c r="FZ40" s="201"/>
      <c r="GA40" s="201"/>
      <c r="GB40" s="201">
        <f t="shared" si="107"/>
        <v>0</v>
      </c>
      <c r="GC40" s="201"/>
      <c r="GD40" s="201"/>
      <c r="GE40" s="203">
        <f t="shared" si="103"/>
        <v>0</v>
      </c>
    </row>
    <row r="41" spans="1:187" ht="24" customHeight="1">
      <c r="A41" s="234">
        <v>20</v>
      </c>
      <c r="B41" s="240" t="s">
        <v>306</v>
      </c>
      <c r="C41" s="201">
        <f t="shared" ref="C41:AI41" si="112">C27+C28+C29+C30+C31+C32+C33+C34+C35+C36+C37+C38+C39+C40</f>
        <v>1554</v>
      </c>
      <c r="D41" s="201">
        <f t="shared" si="112"/>
        <v>1</v>
      </c>
      <c r="E41" s="201">
        <f t="shared" si="112"/>
        <v>25</v>
      </c>
      <c r="F41" s="202">
        <f t="shared" si="112"/>
        <v>26</v>
      </c>
      <c r="G41" s="201">
        <f t="shared" si="112"/>
        <v>2</v>
      </c>
      <c r="H41" s="201">
        <f t="shared" si="112"/>
        <v>21</v>
      </c>
      <c r="I41" s="201">
        <f t="shared" si="112"/>
        <v>31</v>
      </c>
      <c r="J41" s="201">
        <f t="shared" si="112"/>
        <v>16</v>
      </c>
      <c r="K41" s="201">
        <f t="shared" si="112"/>
        <v>7</v>
      </c>
      <c r="L41" s="201">
        <f t="shared" si="112"/>
        <v>3</v>
      </c>
      <c r="M41" s="202">
        <f t="shared" si="112"/>
        <v>106</v>
      </c>
      <c r="N41" s="201">
        <f t="shared" si="112"/>
        <v>36</v>
      </c>
      <c r="O41" s="201">
        <f t="shared" si="112"/>
        <v>11</v>
      </c>
      <c r="P41" s="202">
        <f t="shared" si="112"/>
        <v>47</v>
      </c>
      <c r="Q41" s="201">
        <f t="shared" si="112"/>
        <v>46</v>
      </c>
      <c r="R41" s="201">
        <f t="shared" si="112"/>
        <v>30</v>
      </c>
      <c r="S41" s="201">
        <f t="shared" si="112"/>
        <v>1</v>
      </c>
      <c r="T41" s="202">
        <f t="shared" si="112"/>
        <v>31</v>
      </c>
      <c r="U41" s="201">
        <f t="shared" si="112"/>
        <v>22</v>
      </c>
      <c r="V41" s="201">
        <f t="shared" si="112"/>
        <v>32</v>
      </c>
      <c r="W41" s="201">
        <f t="shared" si="112"/>
        <v>24</v>
      </c>
      <c r="X41" s="202">
        <f t="shared" si="112"/>
        <v>56</v>
      </c>
      <c r="Y41" s="201">
        <f t="shared" si="112"/>
        <v>6</v>
      </c>
      <c r="Z41" s="201">
        <f t="shared" si="112"/>
        <v>4</v>
      </c>
      <c r="AA41" s="202">
        <f t="shared" si="112"/>
        <v>10</v>
      </c>
      <c r="AB41" s="201">
        <f t="shared" si="112"/>
        <v>6</v>
      </c>
      <c r="AC41" s="201">
        <f t="shared" si="112"/>
        <v>13</v>
      </c>
      <c r="AD41" s="201">
        <f t="shared" si="112"/>
        <v>10</v>
      </c>
      <c r="AE41" s="202">
        <f t="shared" si="112"/>
        <v>29</v>
      </c>
      <c r="AF41" s="201">
        <f t="shared" si="112"/>
        <v>37</v>
      </c>
      <c r="AG41" s="201">
        <f t="shared" si="112"/>
        <v>8</v>
      </c>
      <c r="AH41" s="201">
        <f t="shared" si="112"/>
        <v>5</v>
      </c>
      <c r="AI41" s="201">
        <f t="shared" si="112"/>
        <v>3</v>
      </c>
      <c r="AJ41" s="202">
        <f t="shared" si="72"/>
        <v>8</v>
      </c>
      <c r="AK41" s="201">
        <f>AK27+AK28+AK29+AK30+AK31+AK32+AK33+AK34+AK35+AK36+AK37+AK38+AK39+AK40</f>
        <v>11</v>
      </c>
      <c r="AL41" s="201">
        <f>AL27+AL28+AL29+AL30+AL31+AL32+AL33+AL34+AL35+AL36+AL37+AL38+AL39+AL40</f>
        <v>8</v>
      </c>
      <c r="AM41" s="202">
        <f t="shared" si="73"/>
        <v>19</v>
      </c>
      <c r="AN41" s="201">
        <f>AN27+AN28+AN29+AN30+AN31+AN32+AN33+AN34+AN35+AN36+AN37+AN38+AN39+AN40</f>
        <v>1</v>
      </c>
      <c r="AO41" s="202">
        <f t="shared" si="74"/>
        <v>28</v>
      </c>
      <c r="AP41" s="202">
        <f t="shared" ref="AP41:DA41" si="113">AP27+AP28+AP29+AP30+AP31+AP32+AP33+AP34+AP35+AP36+AP37+AP38+AP39+AP40</f>
        <v>314</v>
      </c>
      <c r="AQ41" s="201">
        <f t="shared" si="113"/>
        <v>20</v>
      </c>
      <c r="AR41" s="201">
        <f t="shared" si="113"/>
        <v>1</v>
      </c>
      <c r="AS41" s="201">
        <f t="shared" si="113"/>
        <v>45</v>
      </c>
      <c r="AT41" s="202">
        <f t="shared" si="113"/>
        <v>46</v>
      </c>
      <c r="AU41" s="201">
        <f t="shared" si="113"/>
        <v>44</v>
      </c>
      <c r="AV41" s="201">
        <f t="shared" si="113"/>
        <v>25</v>
      </c>
      <c r="AW41" s="201">
        <f t="shared" si="113"/>
        <v>1</v>
      </c>
      <c r="AX41" s="201">
        <f t="shared" si="113"/>
        <v>28</v>
      </c>
      <c r="AY41" s="201">
        <f t="shared" si="113"/>
        <v>24</v>
      </c>
      <c r="AZ41" s="201">
        <f t="shared" si="113"/>
        <v>1</v>
      </c>
      <c r="BA41" s="201">
        <f t="shared" si="113"/>
        <v>22</v>
      </c>
      <c r="BB41" s="201">
        <f t="shared" si="113"/>
        <v>44</v>
      </c>
      <c r="BC41" s="201">
        <f t="shared" si="113"/>
        <v>8</v>
      </c>
      <c r="BD41" s="202">
        <f t="shared" si="113"/>
        <v>197</v>
      </c>
      <c r="BE41" s="201">
        <f t="shared" si="113"/>
        <v>20</v>
      </c>
      <c r="BF41" s="202">
        <f t="shared" si="113"/>
        <v>283</v>
      </c>
      <c r="BG41" s="201">
        <f t="shared" si="113"/>
        <v>14</v>
      </c>
      <c r="BH41" s="201">
        <f t="shared" si="113"/>
        <v>2</v>
      </c>
      <c r="BI41" s="201">
        <f t="shared" si="113"/>
        <v>9</v>
      </c>
      <c r="BJ41" s="201">
        <f t="shared" si="113"/>
        <v>8</v>
      </c>
      <c r="BK41" s="201">
        <f t="shared" si="113"/>
        <v>7</v>
      </c>
      <c r="BL41" s="201">
        <f t="shared" si="113"/>
        <v>19</v>
      </c>
      <c r="BM41" s="201">
        <f t="shared" si="113"/>
        <v>0</v>
      </c>
      <c r="BN41" s="201">
        <f t="shared" si="113"/>
        <v>9</v>
      </c>
      <c r="BO41" s="201">
        <f t="shared" si="113"/>
        <v>7</v>
      </c>
      <c r="BP41" s="202">
        <f t="shared" si="113"/>
        <v>16</v>
      </c>
      <c r="BQ41" s="202">
        <f t="shared" si="113"/>
        <v>75</v>
      </c>
      <c r="BR41" s="201">
        <f t="shared" si="113"/>
        <v>10</v>
      </c>
      <c r="BS41" s="201">
        <f t="shared" si="113"/>
        <v>4</v>
      </c>
      <c r="BT41" s="201">
        <f t="shared" si="113"/>
        <v>0</v>
      </c>
      <c r="BU41" s="201">
        <f t="shared" si="113"/>
        <v>13</v>
      </c>
      <c r="BV41" s="201">
        <f t="shared" si="113"/>
        <v>5</v>
      </c>
      <c r="BW41" s="201">
        <f t="shared" si="113"/>
        <v>23</v>
      </c>
      <c r="BX41" s="202">
        <f t="shared" si="113"/>
        <v>41</v>
      </c>
      <c r="BY41" s="201">
        <f t="shared" si="113"/>
        <v>17</v>
      </c>
      <c r="BZ41" s="201">
        <f t="shared" si="113"/>
        <v>8</v>
      </c>
      <c r="CA41" s="201">
        <f t="shared" si="113"/>
        <v>0</v>
      </c>
      <c r="CB41" s="201">
        <f t="shared" si="113"/>
        <v>1</v>
      </c>
      <c r="CC41" s="201">
        <f t="shared" si="113"/>
        <v>0</v>
      </c>
      <c r="CD41" s="201">
        <f t="shared" si="113"/>
        <v>4</v>
      </c>
      <c r="CE41" s="202">
        <f t="shared" si="113"/>
        <v>13</v>
      </c>
      <c r="CF41" s="201">
        <f t="shared" si="113"/>
        <v>28</v>
      </c>
      <c r="CG41" s="201">
        <f t="shared" si="113"/>
        <v>0</v>
      </c>
      <c r="CH41" s="201">
        <f t="shared" si="113"/>
        <v>5</v>
      </c>
      <c r="CI41" s="201">
        <f t="shared" si="113"/>
        <v>5</v>
      </c>
      <c r="CJ41" s="201">
        <f t="shared" si="113"/>
        <v>0</v>
      </c>
      <c r="CK41" s="201">
        <f t="shared" si="113"/>
        <v>2</v>
      </c>
      <c r="CL41" s="202">
        <f t="shared" si="113"/>
        <v>12</v>
      </c>
      <c r="CM41" s="201">
        <f t="shared" si="113"/>
        <v>5</v>
      </c>
      <c r="CN41" s="202">
        <f t="shared" si="113"/>
        <v>130</v>
      </c>
      <c r="CO41" s="201">
        <f t="shared" si="113"/>
        <v>0</v>
      </c>
      <c r="CP41" s="201">
        <f t="shared" si="113"/>
        <v>9</v>
      </c>
      <c r="CQ41" s="201">
        <f t="shared" si="113"/>
        <v>4</v>
      </c>
      <c r="CR41" s="202">
        <f t="shared" si="113"/>
        <v>13</v>
      </c>
      <c r="CS41" s="201">
        <f t="shared" si="113"/>
        <v>8</v>
      </c>
      <c r="CT41" s="201">
        <f t="shared" si="113"/>
        <v>9</v>
      </c>
      <c r="CU41" s="201">
        <f t="shared" si="113"/>
        <v>4</v>
      </c>
      <c r="CV41" s="201">
        <f t="shared" si="113"/>
        <v>1</v>
      </c>
      <c r="CW41" s="202">
        <f t="shared" si="113"/>
        <v>5</v>
      </c>
      <c r="CX41" s="201">
        <f t="shared" si="113"/>
        <v>2</v>
      </c>
      <c r="CY41" s="202">
        <f t="shared" si="113"/>
        <v>37</v>
      </c>
      <c r="CZ41" s="201">
        <f t="shared" si="113"/>
        <v>0</v>
      </c>
      <c r="DA41" s="201">
        <f t="shared" si="113"/>
        <v>10</v>
      </c>
      <c r="DB41" s="201">
        <f t="shared" ref="DB41:DL41" si="114">DB27+DB28+DB29+DB30+DB31+DB32+DB33+DB34+DB35+DB36+DB37+DB38+DB39+DB40</f>
        <v>61</v>
      </c>
      <c r="DC41" s="202">
        <f t="shared" si="114"/>
        <v>71</v>
      </c>
      <c r="DD41" s="201">
        <f t="shared" si="114"/>
        <v>1</v>
      </c>
      <c r="DE41" s="201">
        <f t="shared" si="114"/>
        <v>0</v>
      </c>
      <c r="DF41" s="201">
        <f t="shared" si="114"/>
        <v>40</v>
      </c>
      <c r="DG41" s="201">
        <f t="shared" si="114"/>
        <v>0</v>
      </c>
      <c r="DH41" s="201">
        <f t="shared" si="114"/>
        <v>18</v>
      </c>
      <c r="DI41" s="201">
        <f t="shared" si="114"/>
        <v>22</v>
      </c>
      <c r="DJ41" s="201">
        <f t="shared" si="114"/>
        <v>1</v>
      </c>
      <c r="DK41" s="201">
        <f t="shared" si="114"/>
        <v>15</v>
      </c>
      <c r="DL41" s="201">
        <f t="shared" si="114"/>
        <v>0</v>
      </c>
      <c r="DM41" s="202">
        <f t="shared" si="89"/>
        <v>96</v>
      </c>
      <c r="DN41" s="203">
        <f t="shared" si="90"/>
        <v>168</v>
      </c>
      <c r="DO41" s="201">
        <f>DO27+DO28+DO29+DO30+DO31+DO32+DO33+DO34+DO35+DO36+DO37+DO38+DO39+DO40</f>
        <v>7</v>
      </c>
      <c r="DP41" s="201">
        <f>DP27+DP28+DP29+DP30+DP31+DP32+DP33+DP34+DP35+DP36+DP37+DP38+DP39+DP40</f>
        <v>30</v>
      </c>
      <c r="DQ41" s="201">
        <f>DQ27+DQ28+DQ29+DQ30+DQ31+DQ32+DQ33+DQ34+DQ35+DQ36+DQ37+DQ38+DQ39+DQ40</f>
        <v>5</v>
      </c>
      <c r="DR41" s="202">
        <f t="shared" si="91"/>
        <v>35</v>
      </c>
      <c r="DS41" s="201">
        <f>DS27+DS28+DS29+DS30+DS31+DS32+DS33+DS34+DS35+DS36+DS37+DS38+DS39+DS40</f>
        <v>4</v>
      </c>
      <c r="DT41" s="201">
        <f>DT27+DT28+DT29+DT30+DT31+DT32+DT33+DT34+DT35+DT36+DT37+DT38+DT39+DT40</f>
        <v>14</v>
      </c>
      <c r="DU41" s="202">
        <f t="shared" si="92"/>
        <v>60</v>
      </c>
      <c r="DV41" s="201">
        <f t="shared" ref="DV41:EC41" si="115">DV27+DV28+DV29+DV30+DV31+DV32+DV33+DV34+DV35+DV36+DV37+DV38+DV39+DV40</f>
        <v>5</v>
      </c>
      <c r="DW41" s="202">
        <f t="shared" si="115"/>
        <v>5</v>
      </c>
      <c r="DX41" s="201">
        <f t="shared" si="115"/>
        <v>7</v>
      </c>
      <c r="DY41" s="201">
        <f t="shared" si="115"/>
        <v>40</v>
      </c>
      <c r="DZ41" s="201">
        <f t="shared" si="115"/>
        <v>2</v>
      </c>
      <c r="EA41" s="201">
        <f t="shared" si="115"/>
        <v>0</v>
      </c>
      <c r="EB41" s="201">
        <f t="shared" si="115"/>
        <v>0</v>
      </c>
      <c r="EC41" s="201">
        <f t="shared" si="115"/>
        <v>4</v>
      </c>
      <c r="ED41" s="202">
        <f t="shared" si="94"/>
        <v>6</v>
      </c>
      <c r="EE41" s="201">
        <f t="shared" ref="EE41:EO41" si="116">EE27+EE28+EE29+EE30+EE31+EE32+EE33+EE34+EE35+EE36+EE37+EE38+EE39+EE40</f>
        <v>12</v>
      </c>
      <c r="EF41" s="201">
        <f t="shared" si="116"/>
        <v>21</v>
      </c>
      <c r="EG41" s="201">
        <f t="shared" si="116"/>
        <v>1</v>
      </c>
      <c r="EH41" s="201">
        <f t="shared" si="116"/>
        <v>1</v>
      </c>
      <c r="EI41" s="201">
        <f t="shared" si="116"/>
        <v>0</v>
      </c>
      <c r="EJ41" s="201">
        <f t="shared" si="116"/>
        <v>0</v>
      </c>
      <c r="EK41" s="201">
        <f t="shared" si="116"/>
        <v>20</v>
      </c>
      <c r="EL41" s="201">
        <f t="shared" si="116"/>
        <v>0</v>
      </c>
      <c r="EM41" s="201">
        <f t="shared" si="116"/>
        <v>0</v>
      </c>
      <c r="EN41" s="201">
        <f t="shared" si="116"/>
        <v>0</v>
      </c>
      <c r="EO41" s="201">
        <f t="shared" si="116"/>
        <v>1</v>
      </c>
      <c r="EP41" s="202">
        <f t="shared" si="95"/>
        <v>23</v>
      </c>
      <c r="EQ41" s="202">
        <f t="shared" ref="EQ41:FI41" si="117">EQ27+EQ28+EQ29+EQ30+EQ31+EQ32+EQ33+EQ34+EQ35+EQ36+EQ37+EQ38+EQ39+EQ40</f>
        <v>109</v>
      </c>
      <c r="ER41" s="201">
        <f t="shared" si="117"/>
        <v>2</v>
      </c>
      <c r="ES41" s="202">
        <f t="shared" si="117"/>
        <v>2</v>
      </c>
      <c r="ET41" s="201">
        <f t="shared" si="117"/>
        <v>0</v>
      </c>
      <c r="EU41" s="201">
        <f t="shared" si="117"/>
        <v>0</v>
      </c>
      <c r="EV41" s="201">
        <f t="shared" si="117"/>
        <v>29</v>
      </c>
      <c r="EW41" s="201">
        <f t="shared" si="117"/>
        <v>23</v>
      </c>
      <c r="EX41" s="201">
        <f t="shared" si="117"/>
        <v>2</v>
      </c>
      <c r="EY41" s="201">
        <f t="shared" si="117"/>
        <v>20</v>
      </c>
      <c r="EZ41" s="201">
        <f t="shared" si="117"/>
        <v>0</v>
      </c>
      <c r="FA41" s="201">
        <f t="shared" si="117"/>
        <v>17</v>
      </c>
      <c r="FB41" s="201">
        <f t="shared" si="117"/>
        <v>0</v>
      </c>
      <c r="FC41" s="201">
        <f t="shared" si="117"/>
        <v>1</v>
      </c>
      <c r="FD41" s="201">
        <f t="shared" si="117"/>
        <v>1</v>
      </c>
      <c r="FE41" s="201">
        <f t="shared" si="117"/>
        <v>1</v>
      </c>
      <c r="FF41" s="201">
        <f t="shared" si="117"/>
        <v>0</v>
      </c>
      <c r="FG41" s="201">
        <f t="shared" si="117"/>
        <v>10</v>
      </c>
      <c r="FH41" s="201">
        <f t="shared" si="117"/>
        <v>1</v>
      </c>
      <c r="FI41" s="201">
        <f t="shared" si="117"/>
        <v>20</v>
      </c>
      <c r="FJ41" s="202">
        <f t="shared" si="98"/>
        <v>125</v>
      </c>
      <c r="FK41" s="202">
        <f t="shared" ref="FK41:FR41" si="118">FK27+FK28+FK29+FK30+FK31+FK32+FK33+FK34+FK35+FK36+FK37+FK38+FK39+FK40</f>
        <v>125</v>
      </c>
      <c r="FL41" s="201">
        <f t="shared" si="118"/>
        <v>12</v>
      </c>
      <c r="FM41" s="201">
        <f t="shared" si="118"/>
        <v>4</v>
      </c>
      <c r="FN41" s="201">
        <f t="shared" si="118"/>
        <v>33</v>
      </c>
      <c r="FO41" s="201">
        <f t="shared" si="118"/>
        <v>0</v>
      </c>
      <c r="FP41" s="201">
        <f t="shared" si="118"/>
        <v>7</v>
      </c>
      <c r="FQ41" s="201">
        <f t="shared" si="118"/>
        <v>26</v>
      </c>
      <c r="FR41" s="201">
        <f t="shared" si="118"/>
        <v>12</v>
      </c>
      <c r="FS41" s="202">
        <f t="shared" si="100"/>
        <v>45</v>
      </c>
      <c r="FT41" s="201">
        <f>FT27+FT28+FT29+FT30+FT31+FT32+FT33+FT34+FT35+FT36+FT37+FT38+FT39+FT40</f>
        <v>10</v>
      </c>
      <c r="FU41" s="201">
        <f>FU27+FU28+FU29+FU30+FU31+FU32+FU33+FU34+FU35+FU36+FU37+FU38+FU39+FU40</f>
        <v>4</v>
      </c>
      <c r="FV41" s="202">
        <f>FV27+FV28+FV29+FV30+FV31+FV32+FV33+FV34+FV35+FV36+FV37+FV38+FV39+FV40</f>
        <v>14</v>
      </c>
      <c r="FW41" s="202">
        <f t="shared" si="102"/>
        <v>108</v>
      </c>
      <c r="FX41" s="201">
        <f t="shared" ref="FX41:GE41" si="119">FX27+FX28+FX29+FX30+FX31+FX32+FX33+FX34+FX35+FX36+FX37+FX38+FX39+FX40</f>
        <v>17</v>
      </c>
      <c r="FY41" s="201">
        <f t="shared" si="119"/>
        <v>5</v>
      </c>
      <c r="FZ41" s="201">
        <f t="shared" si="119"/>
        <v>5</v>
      </c>
      <c r="GA41" s="201">
        <f t="shared" si="119"/>
        <v>3</v>
      </c>
      <c r="GB41" s="201">
        <f t="shared" si="119"/>
        <v>8</v>
      </c>
      <c r="GC41" s="201">
        <f t="shared" si="119"/>
        <v>0</v>
      </c>
      <c r="GD41" s="201">
        <f t="shared" si="119"/>
        <v>2</v>
      </c>
      <c r="GE41" s="202">
        <f t="shared" si="119"/>
        <v>32</v>
      </c>
    </row>
    <row r="42" spans="1:187" ht="24" customHeight="1">
      <c r="A42" s="241"/>
      <c r="B42" s="242" t="s">
        <v>307</v>
      </c>
      <c r="C42" s="243">
        <f t="shared" ref="C42:BN42" si="120">C41*100/C7</f>
        <v>54.488078541374477</v>
      </c>
      <c r="D42" s="243">
        <f t="shared" si="120"/>
        <v>100</v>
      </c>
      <c r="E42" s="243">
        <f t="shared" si="120"/>
        <v>71.428571428571431</v>
      </c>
      <c r="F42" s="243">
        <f t="shared" si="120"/>
        <v>72.222222222222229</v>
      </c>
      <c r="G42" s="243">
        <f t="shared" si="120"/>
        <v>66.666666666666671</v>
      </c>
      <c r="H42" s="243">
        <f t="shared" si="120"/>
        <v>80.769230769230774</v>
      </c>
      <c r="I42" s="243">
        <f t="shared" si="120"/>
        <v>68.888888888888886</v>
      </c>
      <c r="J42" s="243">
        <f t="shared" si="120"/>
        <v>37.209302325581397</v>
      </c>
      <c r="K42" s="243">
        <f t="shared" si="120"/>
        <v>36.842105263157897</v>
      </c>
      <c r="L42" s="243">
        <f t="shared" si="120"/>
        <v>75</v>
      </c>
      <c r="M42" s="243">
        <f t="shared" si="120"/>
        <v>60.227272727272727</v>
      </c>
      <c r="N42" s="243">
        <f t="shared" si="120"/>
        <v>92.307692307692307</v>
      </c>
      <c r="O42" s="243">
        <f t="shared" si="120"/>
        <v>91.666666666666671</v>
      </c>
      <c r="P42" s="243">
        <f t="shared" si="120"/>
        <v>92.156862745098039</v>
      </c>
      <c r="Q42" s="243">
        <f t="shared" si="120"/>
        <v>71.875</v>
      </c>
      <c r="R42" s="243">
        <f t="shared" si="120"/>
        <v>90.909090909090907</v>
      </c>
      <c r="S42" s="243">
        <f t="shared" si="120"/>
        <v>100</v>
      </c>
      <c r="T42" s="243">
        <f t="shared" si="120"/>
        <v>91.17647058823529</v>
      </c>
      <c r="U42" s="243">
        <f t="shared" si="120"/>
        <v>100</v>
      </c>
      <c r="V42" s="243">
        <f t="shared" si="120"/>
        <v>100</v>
      </c>
      <c r="W42" s="243">
        <f t="shared" si="120"/>
        <v>96</v>
      </c>
      <c r="X42" s="243">
        <f t="shared" si="120"/>
        <v>98.245614035087726</v>
      </c>
      <c r="Y42" s="243">
        <f t="shared" si="120"/>
        <v>100</v>
      </c>
      <c r="Z42" s="243">
        <f t="shared" si="120"/>
        <v>100</v>
      </c>
      <c r="AA42" s="243">
        <f t="shared" si="120"/>
        <v>100</v>
      </c>
      <c r="AB42" s="243">
        <f t="shared" si="120"/>
        <v>100</v>
      </c>
      <c r="AC42" s="243">
        <f t="shared" si="120"/>
        <v>100</v>
      </c>
      <c r="AD42" s="243">
        <f t="shared" si="120"/>
        <v>100</v>
      </c>
      <c r="AE42" s="243">
        <f t="shared" si="120"/>
        <v>100</v>
      </c>
      <c r="AF42" s="243">
        <f t="shared" si="120"/>
        <v>94.871794871794876</v>
      </c>
      <c r="AG42" s="243">
        <f t="shared" si="120"/>
        <v>53.333333333333336</v>
      </c>
      <c r="AH42" s="243">
        <f t="shared" si="120"/>
        <v>100</v>
      </c>
      <c r="AI42" s="243">
        <f t="shared" si="120"/>
        <v>100</v>
      </c>
      <c r="AJ42" s="243">
        <f t="shared" si="120"/>
        <v>100</v>
      </c>
      <c r="AK42" s="243">
        <f t="shared" si="120"/>
        <v>100</v>
      </c>
      <c r="AL42" s="243">
        <f t="shared" si="120"/>
        <v>100</v>
      </c>
      <c r="AM42" s="243">
        <f t="shared" si="120"/>
        <v>100</v>
      </c>
      <c r="AN42" s="243">
        <f t="shared" si="120"/>
        <v>100</v>
      </c>
      <c r="AO42" s="243">
        <f t="shared" si="120"/>
        <v>100</v>
      </c>
      <c r="AP42" s="243">
        <f t="shared" si="120"/>
        <v>89.971346704871067</v>
      </c>
      <c r="AQ42" s="243">
        <f t="shared" si="120"/>
        <v>50</v>
      </c>
      <c r="AR42" s="243">
        <f t="shared" si="120"/>
        <v>33.333333333333336</v>
      </c>
      <c r="AS42" s="243">
        <f t="shared" si="120"/>
        <v>52.941176470588232</v>
      </c>
      <c r="AT42" s="243">
        <f t="shared" si="120"/>
        <v>52.272727272727273</v>
      </c>
      <c r="AU42" s="243">
        <f t="shared" si="120"/>
        <v>53.012048192771083</v>
      </c>
      <c r="AV42" s="243">
        <f t="shared" si="120"/>
        <v>46.296296296296298</v>
      </c>
      <c r="AW42" s="243">
        <f t="shared" si="120"/>
        <v>100</v>
      </c>
      <c r="AX42" s="243">
        <f t="shared" si="120"/>
        <v>50.909090909090907</v>
      </c>
      <c r="AY42" s="243">
        <f t="shared" si="120"/>
        <v>48</v>
      </c>
      <c r="AZ42" s="243">
        <f t="shared" si="120"/>
        <v>100</v>
      </c>
      <c r="BA42" s="243">
        <f t="shared" si="120"/>
        <v>56.410256410256409</v>
      </c>
      <c r="BB42" s="243">
        <f t="shared" si="120"/>
        <v>51.764705882352942</v>
      </c>
      <c r="BC42" s="243">
        <f t="shared" si="120"/>
        <v>100</v>
      </c>
      <c r="BD42" s="243">
        <f t="shared" si="120"/>
        <v>52.393617021276597</v>
      </c>
      <c r="BE42" s="243">
        <f t="shared" si="120"/>
        <v>57.142857142857146</v>
      </c>
      <c r="BF42" s="243">
        <f t="shared" si="120"/>
        <v>52.504638218923937</v>
      </c>
      <c r="BG42" s="243">
        <f t="shared" si="120"/>
        <v>60.869565217391305</v>
      </c>
      <c r="BH42" s="243">
        <f t="shared" si="120"/>
        <v>28.571428571428573</v>
      </c>
      <c r="BI42" s="243">
        <f t="shared" si="120"/>
        <v>36</v>
      </c>
      <c r="BJ42" s="243">
        <f t="shared" si="120"/>
        <v>47.058823529411768</v>
      </c>
      <c r="BK42" s="243">
        <f t="shared" si="120"/>
        <v>33.333333333333336</v>
      </c>
      <c r="BL42" s="243">
        <f t="shared" si="120"/>
        <v>38.775510204081634</v>
      </c>
      <c r="BM42" s="243" t="e">
        <f t="shared" si="120"/>
        <v>#DIV/0!</v>
      </c>
      <c r="BN42" s="243">
        <f t="shared" si="120"/>
        <v>32.142857142857146</v>
      </c>
      <c r="BO42" s="243">
        <f t="shared" ref="BO42:DZ42" si="121">BO41*100/BO7</f>
        <v>46.666666666666664</v>
      </c>
      <c r="BP42" s="243">
        <f t="shared" si="121"/>
        <v>37.209302325581397</v>
      </c>
      <c r="BQ42" s="243">
        <f t="shared" si="121"/>
        <v>40.54054054054054</v>
      </c>
      <c r="BR42" s="243">
        <f t="shared" si="121"/>
        <v>76.92307692307692</v>
      </c>
      <c r="BS42" s="243">
        <f t="shared" si="121"/>
        <v>57.142857142857146</v>
      </c>
      <c r="BT42" s="243">
        <f t="shared" si="121"/>
        <v>0</v>
      </c>
      <c r="BU42" s="243">
        <f t="shared" si="121"/>
        <v>76.470588235294116</v>
      </c>
      <c r="BV42" s="243">
        <f t="shared" si="121"/>
        <v>50</v>
      </c>
      <c r="BW42" s="243">
        <f t="shared" si="121"/>
        <v>56.097560975609753</v>
      </c>
      <c r="BX42" s="243">
        <f t="shared" si="121"/>
        <v>60.294117647058826</v>
      </c>
      <c r="BY42" s="243">
        <f t="shared" si="121"/>
        <v>51.515151515151516</v>
      </c>
      <c r="BZ42" s="243">
        <f t="shared" si="121"/>
        <v>66.666666666666671</v>
      </c>
      <c r="CA42" s="243" t="e">
        <f t="shared" si="121"/>
        <v>#DIV/0!</v>
      </c>
      <c r="CB42" s="243">
        <f t="shared" si="121"/>
        <v>16.666666666666668</v>
      </c>
      <c r="CC42" s="243" t="e">
        <f t="shared" si="121"/>
        <v>#DIV/0!</v>
      </c>
      <c r="CD42" s="243">
        <f t="shared" si="121"/>
        <v>80</v>
      </c>
      <c r="CE42" s="243">
        <f t="shared" si="121"/>
        <v>56.521739130434781</v>
      </c>
      <c r="CF42" s="243">
        <f t="shared" si="121"/>
        <v>71.794871794871796</v>
      </c>
      <c r="CG42" s="243">
        <f t="shared" si="121"/>
        <v>0</v>
      </c>
      <c r="CH42" s="243">
        <f t="shared" si="121"/>
        <v>62.5</v>
      </c>
      <c r="CI42" s="243">
        <f t="shared" si="121"/>
        <v>71.428571428571431</v>
      </c>
      <c r="CJ42" s="243">
        <f t="shared" si="121"/>
        <v>0</v>
      </c>
      <c r="CK42" s="243">
        <f t="shared" si="121"/>
        <v>100</v>
      </c>
      <c r="CL42" s="243">
        <f t="shared" si="121"/>
        <v>60</v>
      </c>
      <c r="CM42" s="243">
        <f t="shared" si="121"/>
        <v>55.555555555555557</v>
      </c>
      <c r="CN42" s="243">
        <f t="shared" si="121"/>
        <v>60.185185185185183</v>
      </c>
      <c r="CO42" s="243">
        <f t="shared" si="121"/>
        <v>0</v>
      </c>
      <c r="CP42" s="243">
        <f t="shared" si="121"/>
        <v>64.285714285714292</v>
      </c>
      <c r="CQ42" s="243">
        <f t="shared" si="121"/>
        <v>100</v>
      </c>
      <c r="CR42" s="243">
        <f t="shared" si="121"/>
        <v>72.222222222222229</v>
      </c>
      <c r="CS42" s="243">
        <f t="shared" si="121"/>
        <v>36.363636363636367</v>
      </c>
      <c r="CT42" s="243">
        <f t="shared" si="121"/>
        <v>47.368421052631582</v>
      </c>
      <c r="CU42" s="243">
        <f t="shared" si="121"/>
        <v>50</v>
      </c>
      <c r="CV42" s="243">
        <f t="shared" si="121"/>
        <v>25</v>
      </c>
      <c r="CW42" s="243">
        <f t="shared" si="121"/>
        <v>41.666666666666664</v>
      </c>
      <c r="CX42" s="243">
        <f t="shared" si="121"/>
        <v>15.384615384615385</v>
      </c>
      <c r="CY42" s="243">
        <f t="shared" si="121"/>
        <v>40.217391304347828</v>
      </c>
      <c r="CZ42" s="243" t="e">
        <f t="shared" si="121"/>
        <v>#DIV/0!</v>
      </c>
      <c r="DA42" s="243">
        <f t="shared" si="121"/>
        <v>83.333333333333329</v>
      </c>
      <c r="DB42" s="243">
        <f t="shared" si="121"/>
        <v>61.616161616161619</v>
      </c>
      <c r="DC42" s="243">
        <f t="shared" si="121"/>
        <v>63.963963963963963</v>
      </c>
      <c r="DD42" s="243">
        <f t="shared" si="121"/>
        <v>100</v>
      </c>
      <c r="DE42" s="243">
        <f t="shared" si="121"/>
        <v>0</v>
      </c>
      <c r="DF42" s="243">
        <f t="shared" si="121"/>
        <v>58.823529411764703</v>
      </c>
      <c r="DG42" s="243" t="e">
        <f t="shared" si="121"/>
        <v>#DIV/0!</v>
      </c>
      <c r="DH42" s="243">
        <f t="shared" si="121"/>
        <v>85.714285714285708</v>
      </c>
      <c r="DI42" s="243">
        <f t="shared" si="121"/>
        <v>75.862068965517238</v>
      </c>
      <c r="DJ42" s="243">
        <f t="shared" si="121"/>
        <v>100</v>
      </c>
      <c r="DK42" s="243">
        <f t="shared" si="121"/>
        <v>71.428571428571431</v>
      </c>
      <c r="DL42" s="243">
        <f t="shared" si="121"/>
        <v>0</v>
      </c>
      <c r="DM42" s="243">
        <f t="shared" si="121"/>
        <v>67.605633802816897</v>
      </c>
      <c r="DN42" s="243">
        <f t="shared" si="121"/>
        <v>66.141732283464563</v>
      </c>
      <c r="DO42" s="243">
        <f t="shared" si="121"/>
        <v>30.434782608695652</v>
      </c>
      <c r="DP42" s="243">
        <f t="shared" si="121"/>
        <v>55.555555555555557</v>
      </c>
      <c r="DQ42" s="243">
        <f t="shared" si="121"/>
        <v>83.333333333333329</v>
      </c>
      <c r="DR42" s="243">
        <f t="shared" si="121"/>
        <v>58.333333333333336</v>
      </c>
      <c r="DS42" s="243">
        <f t="shared" si="121"/>
        <v>57.142857142857146</v>
      </c>
      <c r="DT42" s="243">
        <f t="shared" si="121"/>
        <v>53.846153846153847</v>
      </c>
      <c r="DU42" s="243">
        <f t="shared" si="121"/>
        <v>51.724137931034484</v>
      </c>
      <c r="DV42" s="243">
        <f t="shared" si="121"/>
        <v>41.666666666666664</v>
      </c>
      <c r="DW42" s="243">
        <f t="shared" si="121"/>
        <v>41.666666666666664</v>
      </c>
      <c r="DX42" s="243">
        <f t="shared" si="121"/>
        <v>46.666666666666664</v>
      </c>
      <c r="DY42" s="243">
        <f t="shared" si="121"/>
        <v>48.780487804878049</v>
      </c>
      <c r="DZ42" s="243">
        <f t="shared" si="121"/>
        <v>50</v>
      </c>
      <c r="EA42" s="243" t="e">
        <f t="shared" ref="EA42:GE42" si="122">EA41*100/EA7</f>
        <v>#DIV/0!</v>
      </c>
      <c r="EB42" s="243">
        <f t="shared" si="122"/>
        <v>0</v>
      </c>
      <c r="EC42" s="243">
        <f t="shared" si="122"/>
        <v>100</v>
      </c>
      <c r="ED42" s="243">
        <f t="shared" si="122"/>
        <v>60</v>
      </c>
      <c r="EE42" s="243">
        <f t="shared" si="122"/>
        <v>66.666666666666671</v>
      </c>
      <c r="EF42" s="243">
        <f t="shared" si="122"/>
        <v>35.593220338983052</v>
      </c>
      <c r="EG42" s="243">
        <f t="shared" si="122"/>
        <v>100</v>
      </c>
      <c r="EH42" s="243">
        <f t="shared" si="122"/>
        <v>100</v>
      </c>
      <c r="EI42" s="243" t="e">
        <f t="shared" si="122"/>
        <v>#DIV/0!</v>
      </c>
      <c r="EJ42" s="243" t="e">
        <f t="shared" si="122"/>
        <v>#DIV/0!</v>
      </c>
      <c r="EK42" s="243">
        <f t="shared" si="122"/>
        <v>16.949152542372882</v>
      </c>
      <c r="EL42" s="243">
        <f t="shared" si="122"/>
        <v>0</v>
      </c>
      <c r="EM42" s="243">
        <f t="shared" si="122"/>
        <v>0</v>
      </c>
      <c r="EN42" s="243" t="e">
        <f t="shared" si="122"/>
        <v>#DIV/0!</v>
      </c>
      <c r="EO42" s="243">
        <f t="shared" si="122"/>
        <v>50</v>
      </c>
      <c r="EP42" s="243">
        <f t="shared" si="122"/>
        <v>17.96875</v>
      </c>
      <c r="EQ42" s="243">
        <f t="shared" si="122"/>
        <v>34.935897435897438</v>
      </c>
      <c r="ER42" s="243">
        <f t="shared" si="122"/>
        <v>8.3333333333333339</v>
      </c>
      <c r="ES42" s="243">
        <f t="shared" si="122"/>
        <v>8.3333333333333339</v>
      </c>
      <c r="ET42" s="243">
        <f t="shared" si="122"/>
        <v>0</v>
      </c>
      <c r="EU42" s="243">
        <f t="shared" si="122"/>
        <v>0</v>
      </c>
      <c r="EV42" s="243">
        <f t="shared" si="122"/>
        <v>59.183673469387756</v>
      </c>
      <c r="EW42" s="243">
        <f t="shared" si="122"/>
        <v>74.193548387096769</v>
      </c>
      <c r="EX42" s="243">
        <f t="shared" si="122"/>
        <v>40</v>
      </c>
      <c r="EY42" s="243">
        <f t="shared" si="122"/>
        <v>62.5</v>
      </c>
      <c r="EZ42" s="243">
        <f t="shared" si="122"/>
        <v>0</v>
      </c>
      <c r="FA42" s="243">
        <f t="shared" si="122"/>
        <v>68</v>
      </c>
      <c r="FB42" s="243">
        <f t="shared" si="122"/>
        <v>0</v>
      </c>
      <c r="FC42" s="243">
        <f t="shared" si="122"/>
        <v>100</v>
      </c>
      <c r="FD42" s="243">
        <f t="shared" si="122"/>
        <v>50</v>
      </c>
      <c r="FE42" s="243">
        <f t="shared" si="122"/>
        <v>25</v>
      </c>
      <c r="FF42" s="243">
        <f t="shared" si="122"/>
        <v>0</v>
      </c>
      <c r="FG42" s="243">
        <f t="shared" si="122"/>
        <v>47.61904761904762</v>
      </c>
      <c r="FH42" s="243">
        <f t="shared" si="122"/>
        <v>25</v>
      </c>
      <c r="FI42" s="243">
        <f t="shared" si="122"/>
        <v>86.956521739130437</v>
      </c>
      <c r="FJ42" s="243">
        <f t="shared" si="122"/>
        <v>62.189054726368163</v>
      </c>
      <c r="FK42" s="243">
        <f t="shared" si="122"/>
        <v>61.274509803921568</v>
      </c>
      <c r="FL42" s="243">
        <f t="shared" si="122"/>
        <v>31.578947368421051</v>
      </c>
      <c r="FM42" s="243">
        <f t="shared" si="122"/>
        <v>8.695652173913043</v>
      </c>
      <c r="FN42" s="243">
        <f t="shared" si="122"/>
        <v>51.5625</v>
      </c>
      <c r="FO42" s="243" t="e">
        <f t="shared" si="122"/>
        <v>#DIV/0!</v>
      </c>
      <c r="FP42" s="243">
        <f t="shared" si="122"/>
        <v>38.888888888888886</v>
      </c>
      <c r="FQ42" s="243">
        <f t="shared" si="122"/>
        <v>50.980392156862742</v>
      </c>
      <c r="FR42" s="243">
        <f t="shared" si="122"/>
        <v>54.545454545454547</v>
      </c>
      <c r="FS42" s="243">
        <f t="shared" si="122"/>
        <v>49.450549450549453</v>
      </c>
      <c r="FT42" s="243">
        <f t="shared" si="122"/>
        <v>66.666666666666671</v>
      </c>
      <c r="FU42" s="243">
        <f t="shared" si="122"/>
        <v>66.666666666666671</v>
      </c>
      <c r="FV42" s="243">
        <f t="shared" si="122"/>
        <v>66.666666666666671</v>
      </c>
      <c r="FW42" s="243">
        <f t="shared" si="122"/>
        <v>41.53846153846154</v>
      </c>
      <c r="FX42" s="243">
        <f t="shared" si="122"/>
        <v>44.736842105263158</v>
      </c>
      <c r="FY42" s="243">
        <f t="shared" si="122"/>
        <v>13.157894736842104</v>
      </c>
      <c r="FZ42" s="243">
        <f t="shared" si="122"/>
        <v>35.714285714285715</v>
      </c>
      <c r="GA42" s="243">
        <f t="shared" si="122"/>
        <v>21.428571428571427</v>
      </c>
      <c r="GB42" s="243">
        <f t="shared" si="122"/>
        <v>28.571428571428573</v>
      </c>
      <c r="GC42" s="243">
        <f t="shared" si="122"/>
        <v>0</v>
      </c>
      <c r="GD42" s="243">
        <f t="shared" si="122"/>
        <v>25</v>
      </c>
      <c r="GE42" s="243">
        <f t="shared" si="122"/>
        <v>28.318584070796462</v>
      </c>
    </row>
    <row r="43" spans="1:187" ht="24" customHeight="1">
      <c r="A43" s="244">
        <v>21</v>
      </c>
      <c r="B43" s="245" t="s">
        <v>308</v>
      </c>
      <c r="C43" s="201">
        <f>M43+AP43+BF43+BQ43+CN43+CY43+DN43+DU43+DW43+EQ43+ES43+FK43+FW43+GE43</f>
        <v>1088</v>
      </c>
      <c r="D43" s="201">
        <v>0</v>
      </c>
      <c r="E43" s="201">
        <v>22</v>
      </c>
      <c r="F43" s="202">
        <f>SUM(D43:E43)</f>
        <v>22</v>
      </c>
      <c r="G43" s="201">
        <v>1</v>
      </c>
      <c r="H43" s="201">
        <v>14</v>
      </c>
      <c r="I43" s="201">
        <v>17</v>
      </c>
      <c r="J43" s="201">
        <v>0</v>
      </c>
      <c r="K43" s="201">
        <v>5</v>
      </c>
      <c r="L43" s="201">
        <v>3</v>
      </c>
      <c r="M43" s="203">
        <f>F43+G43+H43+I43+J43+K43+L43</f>
        <v>62</v>
      </c>
      <c r="N43" s="201">
        <v>29</v>
      </c>
      <c r="O43" s="201">
        <v>11</v>
      </c>
      <c r="P43" s="202">
        <f>SUM(N43:O43)</f>
        <v>40</v>
      </c>
      <c r="Q43" s="201">
        <v>44</v>
      </c>
      <c r="R43" s="201">
        <v>23</v>
      </c>
      <c r="S43" s="201">
        <v>0</v>
      </c>
      <c r="T43" s="202">
        <f>SUM(R43:S43)</f>
        <v>23</v>
      </c>
      <c r="U43" s="201">
        <v>17</v>
      </c>
      <c r="V43" s="201">
        <v>22</v>
      </c>
      <c r="W43" s="201">
        <v>14</v>
      </c>
      <c r="X43" s="202">
        <f>SUM(V43:W43)</f>
        <v>36</v>
      </c>
      <c r="Y43" s="201">
        <v>5</v>
      </c>
      <c r="Z43" s="201">
        <v>3</v>
      </c>
      <c r="AA43" s="202">
        <f>SUM(Y43:Z43)</f>
        <v>8</v>
      </c>
      <c r="AB43" s="201">
        <v>5</v>
      </c>
      <c r="AC43" s="201">
        <v>4</v>
      </c>
      <c r="AD43" s="201">
        <v>10</v>
      </c>
      <c r="AE43" s="202">
        <f>SUM(AB43:AD43)</f>
        <v>19</v>
      </c>
      <c r="AF43" s="201">
        <v>30</v>
      </c>
      <c r="AG43" s="201">
        <v>6</v>
      </c>
      <c r="AH43" s="201">
        <v>4</v>
      </c>
      <c r="AI43" s="201">
        <v>3</v>
      </c>
      <c r="AJ43" s="202">
        <f>SUM(AH43:AI43)</f>
        <v>7</v>
      </c>
      <c r="AK43" s="201">
        <v>7</v>
      </c>
      <c r="AL43" s="201">
        <v>8</v>
      </c>
      <c r="AM43" s="202">
        <f>SUM(AK43:AL43)</f>
        <v>15</v>
      </c>
      <c r="AN43" s="201">
        <v>0</v>
      </c>
      <c r="AO43" s="202">
        <f>AJ43+AM43+AN43</f>
        <v>22</v>
      </c>
      <c r="AP43" s="203">
        <f>P43+Q43+T43+U43+X43+AA43+AE43+AF43+AG43+AO43</f>
        <v>245</v>
      </c>
      <c r="AQ43" s="201">
        <v>5</v>
      </c>
      <c r="AR43" s="201">
        <v>1</v>
      </c>
      <c r="AS43" s="201">
        <v>30</v>
      </c>
      <c r="AT43" s="203">
        <f>SUM(AR43:AS43)</f>
        <v>31</v>
      </c>
      <c r="AU43" s="201">
        <v>30</v>
      </c>
      <c r="AV43" s="201">
        <v>20</v>
      </c>
      <c r="AW43" s="201">
        <v>0</v>
      </c>
      <c r="AX43" s="201">
        <v>11</v>
      </c>
      <c r="AY43" s="201">
        <v>20</v>
      </c>
      <c r="AZ43" s="201">
        <v>1</v>
      </c>
      <c r="BA43" s="201">
        <v>18</v>
      </c>
      <c r="BB43" s="201">
        <v>31</v>
      </c>
      <c r="BC43" s="201">
        <v>5</v>
      </c>
      <c r="BD43" s="202">
        <f>SUM(AU43:BC43)</f>
        <v>136</v>
      </c>
      <c r="BE43" s="201">
        <v>12</v>
      </c>
      <c r="BF43" s="203">
        <f>AQ43+AT43+BD43+BE43</f>
        <v>184</v>
      </c>
      <c r="BG43" s="201">
        <v>13</v>
      </c>
      <c r="BH43" s="201">
        <v>2</v>
      </c>
      <c r="BI43" s="201">
        <v>5</v>
      </c>
      <c r="BJ43" s="201">
        <v>3</v>
      </c>
      <c r="BK43" s="201">
        <v>6</v>
      </c>
      <c r="BL43" s="201">
        <v>16</v>
      </c>
      <c r="BM43" s="201">
        <v>0</v>
      </c>
      <c r="BN43" s="201">
        <v>7</v>
      </c>
      <c r="BO43" s="201">
        <v>3</v>
      </c>
      <c r="BP43" s="202">
        <f>SUM(BN43:BO43)</f>
        <v>10</v>
      </c>
      <c r="BQ43" s="203">
        <f>BG43+BH43+BI43+BJ43+BK43+BL43+BM43+BP43</f>
        <v>55</v>
      </c>
      <c r="BR43" s="201">
        <v>8</v>
      </c>
      <c r="BS43" s="201">
        <v>2</v>
      </c>
      <c r="BT43" s="201">
        <v>1</v>
      </c>
      <c r="BU43" s="201">
        <v>5</v>
      </c>
      <c r="BV43" s="201">
        <v>4</v>
      </c>
      <c r="BW43" s="201">
        <v>23</v>
      </c>
      <c r="BX43" s="202">
        <f>SUM(BU43:BW43)</f>
        <v>32</v>
      </c>
      <c r="BY43" s="201">
        <v>14</v>
      </c>
      <c r="BZ43" s="201">
        <v>4</v>
      </c>
      <c r="CA43" s="201">
        <v>0</v>
      </c>
      <c r="CB43" s="201">
        <v>1</v>
      </c>
      <c r="CC43" s="201">
        <v>0</v>
      </c>
      <c r="CD43" s="201">
        <v>4</v>
      </c>
      <c r="CE43" s="202">
        <f>SUM(BZ43:CD43)</f>
        <v>9</v>
      </c>
      <c r="CF43" s="201">
        <v>8</v>
      </c>
      <c r="CG43" s="201">
        <v>0</v>
      </c>
      <c r="CH43" s="201">
        <v>2</v>
      </c>
      <c r="CI43" s="201">
        <v>3</v>
      </c>
      <c r="CJ43" s="201">
        <v>0</v>
      </c>
      <c r="CK43" s="201">
        <v>1</v>
      </c>
      <c r="CL43" s="202">
        <f>SUM(CG43:CK43)</f>
        <v>6</v>
      </c>
      <c r="CM43" s="201">
        <v>5</v>
      </c>
      <c r="CN43" s="203">
        <f>BR43+BS43+BT43+BX43+BY43+CE43+CF43+CL43+CM43</f>
        <v>85</v>
      </c>
      <c r="CO43" s="201">
        <v>0</v>
      </c>
      <c r="CP43" s="201">
        <v>8</v>
      </c>
      <c r="CQ43" s="201">
        <v>2</v>
      </c>
      <c r="CR43" s="202">
        <f>SUM(CP43:CQ43)</f>
        <v>10</v>
      </c>
      <c r="CS43" s="201">
        <v>6</v>
      </c>
      <c r="CT43" s="201">
        <v>6</v>
      </c>
      <c r="CU43" s="201">
        <v>1</v>
      </c>
      <c r="CV43" s="201">
        <v>1</v>
      </c>
      <c r="CW43" s="202">
        <f>SUM(CU43:CV43)</f>
        <v>2</v>
      </c>
      <c r="CX43" s="201">
        <v>0</v>
      </c>
      <c r="CY43" s="203">
        <f>CO43+CR43+CS43+CT43+CW43+CX43</f>
        <v>24</v>
      </c>
      <c r="CZ43" s="201">
        <v>0</v>
      </c>
      <c r="DA43" s="201">
        <v>7</v>
      </c>
      <c r="DB43" s="201">
        <v>44</v>
      </c>
      <c r="DC43" s="202">
        <f>SUM(CZ43:DB43)</f>
        <v>51</v>
      </c>
      <c r="DD43" s="201">
        <v>0</v>
      </c>
      <c r="DE43" s="201">
        <v>0</v>
      </c>
      <c r="DF43" s="201">
        <v>13</v>
      </c>
      <c r="DG43" s="201">
        <v>0</v>
      </c>
      <c r="DH43" s="201">
        <v>13</v>
      </c>
      <c r="DI43" s="201">
        <v>16</v>
      </c>
      <c r="DJ43" s="201">
        <v>1</v>
      </c>
      <c r="DK43" s="201">
        <v>11</v>
      </c>
      <c r="DL43" s="201">
        <v>0</v>
      </c>
      <c r="DM43" s="202">
        <f>SUM(DE43:DL43)</f>
        <v>54</v>
      </c>
      <c r="DN43" s="203">
        <f>DC43+DD43+DM43</f>
        <v>105</v>
      </c>
      <c r="DO43" s="201">
        <v>7</v>
      </c>
      <c r="DP43" s="201">
        <v>22</v>
      </c>
      <c r="DQ43" s="201">
        <v>4</v>
      </c>
      <c r="DR43" s="202">
        <f>SUM(DP43:DQ43)</f>
        <v>26</v>
      </c>
      <c r="DS43" s="201">
        <v>3</v>
      </c>
      <c r="DT43" s="201">
        <v>9</v>
      </c>
      <c r="DU43" s="203">
        <f>DO43+DR43+DS43+DT43</f>
        <v>45</v>
      </c>
      <c r="DV43" s="201">
        <v>4</v>
      </c>
      <c r="DW43" s="203">
        <f>SUM(DV43)</f>
        <v>4</v>
      </c>
      <c r="DX43" s="201">
        <v>7</v>
      </c>
      <c r="DY43" s="201">
        <v>29</v>
      </c>
      <c r="DZ43" s="201">
        <v>2</v>
      </c>
      <c r="EA43" s="201">
        <v>0</v>
      </c>
      <c r="EB43" s="201">
        <v>0</v>
      </c>
      <c r="EC43" s="201">
        <v>3</v>
      </c>
      <c r="ED43" s="202">
        <f>SUM(DZ43:EC43)</f>
        <v>5</v>
      </c>
      <c r="EE43" s="201">
        <v>9</v>
      </c>
      <c r="EF43" s="201">
        <v>17</v>
      </c>
      <c r="EG43" s="201">
        <v>0</v>
      </c>
      <c r="EH43" s="201">
        <v>1</v>
      </c>
      <c r="EI43" s="201">
        <v>0</v>
      </c>
      <c r="EJ43" s="201">
        <v>0</v>
      </c>
      <c r="EK43" s="201">
        <v>19</v>
      </c>
      <c r="EL43" s="201">
        <v>0</v>
      </c>
      <c r="EM43" s="201">
        <v>0</v>
      </c>
      <c r="EN43" s="201">
        <v>0</v>
      </c>
      <c r="EO43" s="201">
        <v>1</v>
      </c>
      <c r="EP43" s="202">
        <f>SUM(EG43:EO43)</f>
        <v>21</v>
      </c>
      <c r="EQ43" s="203">
        <f>DX43+DY43+ED43+EE43+EF43+EP43</f>
        <v>88</v>
      </c>
      <c r="ER43" s="201">
        <v>0</v>
      </c>
      <c r="ES43" s="203">
        <f>SUM(ER43)</f>
        <v>0</v>
      </c>
      <c r="ET43" s="201">
        <v>0</v>
      </c>
      <c r="EU43" s="201">
        <v>0</v>
      </c>
      <c r="EV43" s="201">
        <v>26</v>
      </c>
      <c r="EW43" s="201">
        <v>20</v>
      </c>
      <c r="EX43" s="201">
        <v>2</v>
      </c>
      <c r="EY43" s="201">
        <v>18</v>
      </c>
      <c r="EZ43" s="201">
        <v>0</v>
      </c>
      <c r="FA43" s="201">
        <v>15</v>
      </c>
      <c r="FB43" s="201">
        <v>0</v>
      </c>
      <c r="FC43" s="201">
        <v>1</v>
      </c>
      <c r="FD43" s="201">
        <v>1</v>
      </c>
      <c r="FE43" s="201">
        <v>1</v>
      </c>
      <c r="FF43" s="201">
        <v>0</v>
      </c>
      <c r="FG43" s="201">
        <v>5</v>
      </c>
      <c r="FH43" s="201">
        <v>1</v>
      </c>
      <c r="FI43" s="201">
        <v>18</v>
      </c>
      <c r="FJ43" s="202">
        <f>SUM(EV43:FI43)</f>
        <v>108</v>
      </c>
      <c r="FK43" s="202">
        <f>ET43+EU43+FJ43</f>
        <v>108</v>
      </c>
      <c r="FL43" s="201">
        <v>6</v>
      </c>
      <c r="FM43" s="201">
        <v>4</v>
      </c>
      <c r="FN43" s="201">
        <v>21</v>
      </c>
      <c r="FO43" s="201">
        <v>0</v>
      </c>
      <c r="FP43" s="201">
        <v>2</v>
      </c>
      <c r="FQ43" s="201">
        <v>15</v>
      </c>
      <c r="FR43" s="201">
        <v>8</v>
      </c>
      <c r="FS43" s="202">
        <f>SUM(FO43:FR43)</f>
        <v>25</v>
      </c>
      <c r="FT43" s="201">
        <v>8</v>
      </c>
      <c r="FU43" s="201">
        <v>4</v>
      </c>
      <c r="FV43" s="202">
        <f>SUM(FT43:FU43)</f>
        <v>12</v>
      </c>
      <c r="FW43" s="203">
        <f>FL43+FM43+FN43+FS43+FV43</f>
        <v>68</v>
      </c>
      <c r="FX43" s="201">
        <v>8</v>
      </c>
      <c r="FY43" s="201">
        <v>2</v>
      </c>
      <c r="FZ43" s="201">
        <v>2</v>
      </c>
      <c r="GA43" s="201">
        <v>2</v>
      </c>
      <c r="GB43" s="201">
        <f>SUM(FZ43:GA43)</f>
        <v>4</v>
      </c>
      <c r="GC43" s="201">
        <v>0</v>
      </c>
      <c r="GD43" s="201">
        <v>1</v>
      </c>
      <c r="GE43" s="203">
        <f>FX43+FY43+GB43+GC43+GD43</f>
        <v>15</v>
      </c>
    </row>
    <row r="44" spans="1:187" ht="24" customHeight="1">
      <c r="A44" s="217"/>
      <c r="B44" s="218" t="s">
        <v>309</v>
      </c>
      <c r="C44" s="206">
        <f t="shared" ref="C44:BN44" si="123">C43*100/C19</f>
        <v>70.01287001287001</v>
      </c>
      <c r="D44" s="206">
        <f t="shared" si="123"/>
        <v>0</v>
      </c>
      <c r="E44" s="206">
        <f t="shared" si="123"/>
        <v>88</v>
      </c>
      <c r="F44" s="206">
        <f t="shared" si="123"/>
        <v>84.615384615384613</v>
      </c>
      <c r="G44" s="206">
        <f t="shared" si="123"/>
        <v>50</v>
      </c>
      <c r="H44" s="206">
        <f t="shared" si="123"/>
        <v>66.666666666666671</v>
      </c>
      <c r="I44" s="206">
        <f t="shared" si="123"/>
        <v>54.838709677419352</v>
      </c>
      <c r="J44" s="206">
        <f t="shared" si="123"/>
        <v>0</v>
      </c>
      <c r="K44" s="206">
        <f t="shared" si="123"/>
        <v>71.428571428571431</v>
      </c>
      <c r="L44" s="206">
        <f t="shared" si="123"/>
        <v>100</v>
      </c>
      <c r="M44" s="206">
        <f t="shared" si="123"/>
        <v>58.490566037735846</v>
      </c>
      <c r="N44" s="206">
        <f t="shared" si="123"/>
        <v>80.555555555555557</v>
      </c>
      <c r="O44" s="206">
        <f t="shared" si="123"/>
        <v>100</v>
      </c>
      <c r="P44" s="206">
        <f t="shared" si="123"/>
        <v>85.106382978723403</v>
      </c>
      <c r="Q44" s="206">
        <f t="shared" si="123"/>
        <v>93.61702127659575</v>
      </c>
      <c r="R44" s="206">
        <f t="shared" si="123"/>
        <v>76.666666666666671</v>
      </c>
      <c r="S44" s="206">
        <f t="shared" si="123"/>
        <v>0</v>
      </c>
      <c r="T44" s="206">
        <f t="shared" si="123"/>
        <v>74.193548387096769</v>
      </c>
      <c r="U44" s="206">
        <f t="shared" si="123"/>
        <v>77.272727272727266</v>
      </c>
      <c r="V44" s="206">
        <f t="shared" si="123"/>
        <v>68.75</v>
      </c>
      <c r="W44" s="206">
        <f t="shared" si="123"/>
        <v>58.333333333333336</v>
      </c>
      <c r="X44" s="206">
        <f t="shared" si="123"/>
        <v>64.285714285714292</v>
      </c>
      <c r="Y44" s="206">
        <f t="shared" si="123"/>
        <v>83.333333333333329</v>
      </c>
      <c r="Z44" s="206">
        <f t="shared" si="123"/>
        <v>75</v>
      </c>
      <c r="AA44" s="206">
        <f t="shared" si="123"/>
        <v>80</v>
      </c>
      <c r="AB44" s="206">
        <f t="shared" si="123"/>
        <v>83.333333333333329</v>
      </c>
      <c r="AC44" s="206">
        <f t="shared" si="123"/>
        <v>30.76923076923077</v>
      </c>
      <c r="AD44" s="206">
        <f t="shared" si="123"/>
        <v>100</v>
      </c>
      <c r="AE44" s="206">
        <f t="shared" si="123"/>
        <v>65.517241379310349</v>
      </c>
      <c r="AF44" s="206">
        <f t="shared" si="123"/>
        <v>83.333333333333329</v>
      </c>
      <c r="AG44" s="206">
        <f t="shared" si="123"/>
        <v>75</v>
      </c>
      <c r="AH44" s="206">
        <f t="shared" si="123"/>
        <v>80</v>
      </c>
      <c r="AI44" s="206">
        <f t="shared" si="123"/>
        <v>100</v>
      </c>
      <c r="AJ44" s="206">
        <f t="shared" si="123"/>
        <v>87.5</v>
      </c>
      <c r="AK44" s="206">
        <f t="shared" si="123"/>
        <v>63.636363636363633</v>
      </c>
      <c r="AL44" s="206">
        <f t="shared" si="123"/>
        <v>100</v>
      </c>
      <c r="AM44" s="206">
        <f t="shared" si="123"/>
        <v>78.94736842105263</v>
      </c>
      <c r="AN44" s="206">
        <f t="shared" si="123"/>
        <v>0</v>
      </c>
      <c r="AO44" s="206">
        <f t="shared" si="123"/>
        <v>78.571428571428569</v>
      </c>
      <c r="AP44" s="206">
        <f t="shared" si="123"/>
        <v>78.025477707006374</v>
      </c>
      <c r="AQ44" s="206">
        <f t="shared" si="123"/>
        <v>25</v>
      </c>
      <c r="AR44" s="206">
        <f t="shared" si="123"/>
        <v>100</v>
      </c>
      <c r="AS44" s="206">
        <f t="shared" si="123"/>
        <v>66.666666666666671</v>
      </c>
      <c r="AT44" s="206">
        <f t="shared" si="123"/>
        <v>67.391304347826093</v>
      </c>
      <c r="AU44" s="206">
        <f t="shared" si="123"/>
        <v>68.181818181818187</v>
      </c>
      <c r="AV44" s="206">
        <f t="shared" si="123"/>
        <v>80</v>
      </c>
      <c r="AW44" s="206">
        <f t="shared" si="123"/>
        <v>0</v>
      </c>
      <c r="AX44" s="206">
        <f t="shared" si="123"/>
        <v>39.285714285714285</v>
      </c>
      <c r="AY44" s="206">
        <f t="shared" si="123"/>
        <v>83.333333333333329</v>
      </c>
      <c r="AZ44" s="206">
        <f t="shared" si="123"/>
        <v>100</v>
      </c>
      <c r="BA44" s="206">
        <f t="shared" si="123"/>
        <v>81.818181818181813</v>
      </c>
      <c r="BB44" s="206">
        <f t="shared" si="123"/>
        <v>70.454545454545453</v>
      </c>
      <c r="BC44" s="206">
        <f t="shared" si="123"/>
        <v>62.5</v>
      </c>
      <c r="BD44" s="206">
        <f t="shared" si="123"/>
        <v>69.035532994923855</v>
      </c>
      <c r="BE44" s="206">
        <f t="shared" si="123"/>
        <v>60</v>
      </c>
      <c r="BF44" s="206">
        <f t="shared" si="123"/>
        <v>65.017667844522961</v>
      </c>
      <c r="BG44" s="206">
        <f t="shared" si="123"/>
        <v>92.857142857142861</v>
      </c>
      <c r="BH44" s="206">
        <f t="shared" si="123"/>
        <v>100</v>
      </c>
      <c r="BI44" s="206">
        <f t="shared" si="123"/>
        <v>55.555555555555557</v>
      </c>
      <c r="BJ44" s="206">
        <f t="shared" si="123"/>
        <v>37.5</v>
      </c>
      <c r="BK44" s="206">
        <f t="shared" si="123"/>
        <v>85.714285714285708</v>
      </c>
      <c r="BL44" s="206">
        <f t="shared" si="123"/>
        <v>84.21052631578948</v>
      </c>
      <c r="BM44" s="206" t="e">
        <f t="shared" si="123"/>
        <v>#DIV/0!</v>
      </c>
      <c r="BN44" s="206">
        <f t="shared" si="123"/>
        <v>77.777777777777771</v>
      </c>
      <c r="BO44" s="206">
        <f t="shared" ref="BO44:DZ44" si="124">BO43*100/BO19</f>
        <v>42.857142857142854</v>
      </c>
      <c r="BP44" s="206">
        <f t="shared" si="124"/>
        <v>62.5</v>
      </c>
      <c r="BQ44" s="206">
        <f t="shared" si="124"/>
        <v>73.333333333333329</v>
      </c>
      <c r="BR44" s="206">
        <f t="shared" si="124"/>
        <v>80</v>
      </c>
      <c r="BS44" s="206">
        <f t="shared" si="124"/>
        <v>50</v>
      </c>
      <c r="BT44" s="206" t="e">
        <f t="shared" si="124"/>
        <v>#DIV/0!</v>
      </c>
      <c r="BU44" s="206">
        <f t="shared" si="124"/>
        <v>38.46153846153846</v>
      </c>
      <c r="BV44" s="206">
        <f t="shared" si="124"/>
        <v>80</v>
      </c>
      <c r="BW44" s="206">
        <f t="shared" si="124"/>
        <v>100</v>
      </c>
      <c r="BX44" s="206">
        <f t="shared" si="124"/>
        <v>78.048780487804876</v>
      </c>
      <c r="BY44" s="206">
        <f t="shared" si="124"/>
        <v>82.352941176470594</v>
      </c>
      <c r="BZ44" s="206">
        <f t="shared" si="124"/>
        <v>50</v>
      </c>
      <c r="CA44" s="206" t="e">
        <f t="shared" si="124"/>
        <v>#DIV/0!</v>
      </c>
      <c r="CB44" s="206">
        <f t="shared" si="124"/>
        <v>100</v>
      </c>
      <c r="CC44" s="206" t="e">
        <f t="shared" si="124"/>
        <v>#DIV/0!</v>
      </c>
      <c r="CD44" s="206">
        <f t="shared" si="124"/>
        <v>100</v>
      </c>
      <c r="CE44" s="206">
        <f t="shared" si="124"/>
        <v>69.230769230769226</v>
      </c>
      <c r="CF44" s="206">
        <f t="shared" si="124"/>
        <v>28.571428571428573</v>
      </c>
      <c r="CG44" s="206" t="e">
        <f t="shared" si="124"/>
        <v>#DIV/0!</v>
      </c>
      <c r="CH44" s="206">
        <f t="shared" si="124"/>
        <v>40</v>
      </c>
      <c r="CI44" s="206">
        <f t="shared" si="124"/>
        <v>60</v>
      </c>
      <c r="CJ44" s="206" t="e">
        <f t="shared" si="124"/>
        <v>#DIV/0!</v>
      </c>
      <c r="CK44" s="206">
        <f t="shared" si="124"/>
        <v>50</v>
      </c>
      <c r="CL44" s="206">
        <f t="shared" si="124"/>
        <v>50</v>
      </c>
      <c r="CM44" s="206">
        <f t="shared" si="124"/>
        <v>100</v>
      </c>
      <c r="CN44" s="206">
        <f t="shared" si="124"/>
        <v>65.384615384615387</v>
      </c>
      <c r="CO44" s="206" t="e">
        <f t="shared" si="124"/>
        <v>#DIV/0!</v>
      </c>
      <c r="CP44" s="206">
        <f t="shared" si="124"/>
        <v>88.888888888888886</v>
      </c>
      <c r="CQ44" s="206">
        <f t="shared" si="124"/>
        <v>50</v>
      </c>
      <c r="CR44" s="206">
        <f t="shared" si="124"/>
        <v>76.92307692307692</v>
      </c>
      <c r="CS44" s="206">
        <f t="shared" si="124"/>
        <v>75</v>
      </c>
      <c r="CT44" s="206">
        <f t="shared" si="124"/>
        <v>66.666666666666671</v>
      </c>
      <c r="CU44" s="206">
        <f t="shared" si="124"/>
        <v>25</v>
      </c>
      <c r="CV44" s="206">
        <f t="shared" si="124"/>
        <v>100</v>
      </c>
      <c r="CW44" s="206">
        <f t="shared" si="124"/>
        <v>40</v>
      </c>
      <c r="CX44" s="206">
        <f t="shared" si="124"/>
        <v>0</v>
      </c>
      <c r="CY44" s="206">
        <f t="shared" si="124"/>
        <v>64.86486486486487</v>
      </c>
      <c r="CZ44" s="206" t="e">
        <f t="shared" si="124"/>
        <v>#DIV/0!</v>
      </c>
      <c r="DA44" s="206">
        <f t="shared" si="124"/>
        <v>70</v>
      </c>
      <c r="DB44" s="206">
        <f t="shared" si="124"/>
        <v>72.131147540983605</v>
      </c>
      <c r="DC44" s="206">
        <f t="shared" si="124"/>
        <v>71.83098591549296</v>
      </c>
      <c r="DD44" s="206">
        <f t="shared" si="124"/>
        <v>0</v>
      </c>
      <c r="DE44" s="206" t="e">
        <f t="shared" si="124"/>
        <v>#DIV/0!</v>
      </c>
      <c r="DF44" s="206">
        <f t="shared" si="124"/>
        <v>32.5</v>
      </c>
      <c r="DG44" s="206" t="e">
        <f t="shared" si="124"/>
        <v>#DIV/0!</v>
      </c>
      <c r="DH44" s="206">
        <f t="shared" si="124"/>
        <v>72.222222222222229</v>
      </c>
      <c r="DI44" s="206">
        <f t="shared" si="124"/>
        <v>72.727272727272734</v>
      </c>
      <c r="DJ44" s="206">
        <f t="shared" si="124"/>
        <v>100</v>
      </c>
      <c r="DK44" s="206">
        <f t="shared" si="124"/>
        <v>73.333333333333329</v>
      </c>
      <c r="DL44" s="206" t="e">
        <f t="shared" si="124"/>
        <v>#DIV/0!</v>
      </c>
      <c r="DM44" s="206">
        <f t="shared" si="124"/>
        <v>56.25</v>
      </c>
      <c r="DN44" s="206">
        <f t="shared" si="124"/>
        <v>62.5</v>
      </c>
      <c r="DO44" s="206">
        <f t="shared" si="124"/>
        <v>100</v>
      </c>
      <c r="DP44" s="206">
        <f t="shared" si="124"/>
        <v>73.333333333333329</v>
      </c>
      <c r="DQ44" s="206">
        <f t="shared" si="124"/>
        <v>80</v>
      </c>
      <c r="DR44" s="206">
        <f t="shared" si="124"/>
        <v>74.285714285714292</v>
      </c>
      <c r="DS44" s="206">
        <f t="shared" si="124"/>
        <v>75</v>
      </c>
      <c r="DT44" s="206">
        <f t="shared" si="124"/>
        <v>64.285714285714292</v>
      </c>
      <c r="DU44" s="206">
        <f t="shared" si="124"/>
        <v>75</v>
      </c>
      <c r="DV44" s="206">
        <f t="shared" si="124"/>
        <v>80</v>
      </c>
      <c r="DW44" s="206">
        <f t="shared" si="124"/>
        <v>80</v>
      </c>
      <c r="DX44" s="206">
        <f t="shared" si="124"/>
        <v>100</v>
      </c>
      <c r="DY44" s="206">
        <f t="shared" si="124"/>
        <v>72.5</v>
      </c>
      <c r="DZ44" s="206">
        <f t="shared" si="124"/>
        <v>100</v>
      </c>
      <c r="EA44" s="206" t="e">
        <f t="shared" ref="EA44:GE44" si="125">EA43*100/EA19</f>
        <v>#DIV/0!</v>
      </c>
      <c r="EB44" s="206" t="e">
        <f t="shared" si="125"/>
        <v>#DIV/0!</v>
      </c>
      <c r="EC44" s="206">
        <f t="shared" si="125"/>
        <v>75</v>
      </c>
      <c r="ED44" s="206">
        <f t="shared" si="125"/>
        <v>83.333333333333329</v>
      </c>
      <c r="EE44" s="206">
        <f t="shared" si="125"/>
        <v>75</v>
      </c>
      <c r="EF44" s="206">
        <f t="shared" si="125"/>
        <v>80.952380952380949</v>
      </c>
      <c r="EG44" s="206">
        <f t="shared" si="125"/>
        <v>0</v>
      </c>
      <c r="EH44" s="206">
        <f t="shared" si="125"/>
        <v>100</v>
      </c>
      <c r="EI44" s="206" t="e">
        <f t="shared" si="125"/>
        <v>#DIV/0!</v>
      </c>
      <c r="EJ44" s="206" t="e">
        <f t="shared" si="125"/>
        <v>#DIV/0!</v>
      </c>
      <c r="EK44" s="206">
        <f t="shared" si="125"/>
        <v>95</v>
      </c>
      <c r="EL44" s="206" t="e">
        <f t="shared" si="125"/>
        <v>#DIV/0!</v>
      </c>
      <c r="EM44" s="206" t="e">
        <f t="shared" si="125"/>
        <v>#DIV/0!</v>
      </c>
      <c r="EN44" s="206" t="e">
        <f t="shared" si="125"/>
        <v>#DIV/0!</v>
      </c>
      <c r="EO44" s="206">
        <f t="shared" si="125"/>
        <v>100</v>
      </c>
      <c r="EP44" s="206">
        <f t="shared" si="125"/>
        <v>91.304347826086953</v>
      </c>
      <c r="EQ44" s="206">
        <f t="shared" si="125"/>
        <v>80.733944954128447</v>
      </c>
      <c r="ER44" s="206">
        <f t="shared" si="125"/>
        <v>0</v>
      </c>
      <c r="ES44" s="206">
        <f t="shared" si="125"/>
        <v>0</v>
      </c>
      <c r="ET44" s="206" t="e">
        <f t="shared" si="125"/>
        <v>#DIV/0!</v>
      </c>
      <c r="EU44" s="206" t="e">
        <f t="shared" si="125"/>
        <v>#DIV/0!</v>
      </c>
      <c r="EV44" s="206">
        <f t="shared" si="125"/>
        <v>89.65517241379311</v>
      </c>
      <c r="EW44" s="206">
        <f t="shared" si="125"/>
        <v>86.956521739130437</v>
      </c>
      <c r="EX44" s="206">
        <f t="shared" si="125"/>
        <v>100</v>
      </c>
      <c r="EY44" s="206">
        <f t="shared" si="125"/>
        <v>90</v>
      </c>
      <c r="EZ44" s="206" t="e">
        <f t="shared" si="125"/>
        <v>#DIV/0!</v>
      </c>
      <c r="FA44" s="206">
        <f t="shared" si="125"/>
        <v>88.235294117647058</v>
      </c>
      <c r="FB44" s="206" t="e">
        <f t="shared" si="125"/>
        <v>#DIV/0!</v>
      </c>
      <c r="FC44" s="206">
        <f t="shared" si="125"/>
        <v>100</v>
      </c>
      <c r="FD44" s="206">
        <f t="shared" si="125"/>
        <v>100</v>
      </c>
      <c r="FE44" s="206">
        <f t="shared" si="125"/>
        <v>100</v>
      </c>
      <c r="FF44" s="206" t="e">
        <f t="shared" si="125"/>
        <v>#DIV/0!</v>
      </c>
      <c r="FG44" s="206">
        <f t="shared" si="125"/>
        <v>50</v>
      </c>
      <c r="FH44" s="206">
        <f t="shared" si="125"/>
        <v>100</v>
      </c>
      <c r="FI44" s="206">
        <f t="shared" si="125"/>
        <v>90</v>
      </c>
      <c r="FJ44" s="206">
        <f t="shared" si="125"/>
        <v>86.4</v>
      </c>
      <c r="FK44" s="206">
        <f t="shared" si="125"/>
        <v>86.4</v>
      </c>
      <c r="FL44" s="206">
        <f t="shared" si="125"/>
        <v>50</v>
      </c>
      <c r="FM44" s="206">
        <f t="shared" si="125"/>
        <v>100</v>
      </c>
      <c r="FN44" s="206">
        <f t="shared" si="125"/>
        <v>63.636363636363633</v>
      </c>
      <c r="FO44" s="206" t="e">
        <f t="shared" si="125"/>
        <v>#DIV/0!</v>
      </c>
      <c r="FP44" s="206">
        <f t="shared" si="125"/>
        <v>28.571428571428573</v>
      </c>
      <c r="FQ44" s="206">
        <f t="shared" si="125"/>
        <v>57.692307692307693</v>
      </c>
      <c r="FR44" s="206">
        <f t="shared" si="125"/>
        <v>66.666666666666671</v>
      </c>
      <c r="FS44" s="206">
        <f t="shared" si="125"/>
        <v>55.555555555555557</v>
      </c>
      <c r="FT44" s="206">
        <f t="shared" si="125"/>
        <v>80</v>
      </c>
      <c r="FU44" s="206">
        <f t="shared" si="125"/>
        <v>100</v>
      </c>
      <c r="FV44" s="206">
        <f t="shared" si="125"/>
        <v>85.714285714285708</v>
      </c>
      <c r="FW44" s="206">
        <f t="shared" si="125"/>
        <v>62.962962962962962</v>
      </c>
      <c r="FX44" s="206">
        <f t="shared" si="125"/>
        <v>47.058823529411768</v>
      </c>
      <c r="FY44" s="206">
        <f t="shared" si="125"/>
        <v>40</v>
      </c>
      <c r="FZ44" s="206">
        <f t="shared" si="125"/>
        <v>40</v>
      </c>
      <c r="GA44" s="206">
        <f t="shared" si="125"/>
        <v>66.666666666666671</v>
      </c>
      <c r="GB44" s="206">
        <f t="shared" si="125"/>
        <v>50</v>
      </c>
      <c r="GC44" s="206" t="e">
        <f t="shared" si="125"/>
        <v>#DIV/0!</v>
      </c>
      <c r="GD44" s="206">
        <f t="shared" si="125"/>
        <v>50</v>
      </c>
      <c r="GE44" s="206">
        <f t="shared" si="125"/>
        <v>46.875</v>
      </c>
    </row>
    <row r="45" spans="1:187" ht="24" customHeight="1">
      <c r="A45" s="246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8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9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247"/>
      <c r="FF45" s="247"/>
      <c r="FG45" s="247"/>
      <c r="FH45" s="247"/>
      <c r="FI45" s="247"/>
      <c r="FJ45" s="247"/>
      <c r="FK45" s="247"/>
      <c r="FL45" s="247"/>
      <c r="FM45" s="247"/>
      <c r="FN45" s="247"/>
      <c r="FO45" s="247"/>
      <c r="FP45" s="247"/>
      <c r="FQ45" s="247"/>
      <c r="FR45" s="247"/>
      <c r="FS45" s="247"/>
      <c r="FT45" s="247"/>
      <c r="FU45" s="247"/>
      <c r="FV45" s="247"/>
      <c r="FW45" s="247"/>
      <c r="FX45" s="247"/>
      <c r="FY45" s="247"/>
      <c r="FZ45" s="247"/>
      <c r="GA45" s="247"/>
      <c r="GB45" s="247"/>
      <c r="GC45" s="247"/>
      <c r="GD45" s="247"/>
      <c r="GE45" s="247"/>
    </row>
    <row r="46" spans="1:187" ht="24" customHeight="1">
      <c r="A46" s="250"/>
      <c r="B46" s="251" t="s">
        <v>310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3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4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2"/>
      <c r="FL46" s="252"/>
      <c r="FM46" s="252"/>
      <c r="FN46" s="252"/>
      <c r="FO46" s="252"/>
      <c r="FP46" s="252"/>
      <c r="FQ46" s="252"/>
      <c r="FR46" s="252"/>
      <c r="FS46" s="252"/>
      <c r="FT46" s="252"/>
      <c r="FU46" s="252"/>
      <c r="FV46" s="252"/>
      <c r="FW46" s="252"/>
      <c r="FX46" s="252"/>
      <c r="FY46" s="252"/>
      <c r="FZ46" s="252"/>
      <c r="GA46" s="252"/>
      <c r="GB46" s="252"/>
      <c r="GC46" s="252"/>
      <c r="GD46" s="252"/>
      <c r="GE46" s="252"/>
    </row>
    <row r="47" spans="1:187" ht="24" customHeight="1">
      <c r="A47" s="250"/>
      <c r="B47" s="255" t="s">
        <v>311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3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4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2"/>
      <c r="FL47" s="252"/>
      <c r="FM47" s="252"/>
      <c r="FN47" s="252"/>
      <c r="FO47" s="252"/>
      <c r="FP47" s="252"/>
      <c r="FQ47" s="252"/>
      <c r="FR47" s="252"/>
      <c r="FS47" s="252"/>
      <c r="FT47" s="252"/>
      <c r="FU47" s="252"/>
      <c r="FV47" s="252"/>
      <c r="FW47" s="252"/>
      <c r="FX47" s="252"/>
      <c r="FY47" s="252"/>
      <c r="FZ47" s="252"/>
      <c r="GA47" s="252"/>
      <c r="GB47" s="252"/>
      <c r="GC47" s="252"/>
      <c r="GD47" s="252"/>
      <c r="GE47" s="252"/>
    </row>
    <row r="48" spans="1:187" ht="24" customHeight="1">
      <c r="A48" s="256"/>
      <c r="B48" s="257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spans="1:26" ht="24" customHeight="1">
      <c r="A49" s="256"/>
      <c r="B49" s="257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spans="1:26" ht="24" customHeight="1">
      <c r="A50" s="256"/>
      <c r="B50" s="257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spans="1:26" ht="24" customHeight="1">
      <c r="A51" s="256"/>
      <c r="B51" s="257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spans="1:26" ht="24" customHeight="1">
      <c r="A52" s="256"/>
      <c r="B52" s="257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spans="1:26" ht="24" customHeight="1">
      <c r="A53" s="256"/>
      <c r="B53" s="257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spans="1:26" ht="24" customHeight="1">
      <c r="A54" s="256"/>
      <c r="B54" s="257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spans="1:26" ht="24" customHeight="1">
      <c r="A55" s="256"/>
      <c r="B55" s="257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spans="1:26" ht="24" customHeight="1">
      <c r="A56" s="256"/>
      <c r="B56" s="257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spans="1:26" ht="24" customHeight="1">
      <c r="A57" s="256"/>
      <c r="B57" s="257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spans="1:26" ht="24" customHeight="1">
      <c r="A58" s="256"/>
      <c r="B58" s="257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spans="1:26" ht="24" customHeight="1">
      <c r="A59" s="256"/>
      <c r="B59" s="257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spans="1:26" ht="24" customHeight="1">
      <c r="A60" s="256"/>
      <c r="B60" s="257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spans="1:26" ht="24" customHeight="1">
      <c r="A61" s="256"/>
      <c r="B61" s="257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spans="1:26" ht="24" customHeight="1">
      <c r="A62" s="256"/>
      <c r="B62" s="257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spans="1:26" ht="24" customHeight="1">
      <c r="A63" s="256"/>
      <c r="B63" s="257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spans="1:26" ht="24" customHeight="1">
      <c r="A64" s="256"/>
      <c r="B64" s="257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spans="1:26" ht="24" customHeight="1">
      <c r="A65" s="256"/>
      <c r="B65" s="257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spans="1:26" ht="24" customHeight="1">
      <c r="A66" s="256"/>
      <c r="B66" s="257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spans="1:26" ht="24" customHeight="1">
      <c r="A67" s="256"/>
      <c r="B67" s="257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spans="1:26" ht="24" customHeight="1">
      <c r="A68" s="256"/>
      <c r="B68" s="257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spans="1:26" ht="24" customHeight="1">
      <c r="A69" s="256"/>
      <c r="B69" s="257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spans="1:26" ht="24" customHeight="1">
      <c r="A70" s="256"/>
      <c r="B70" s="257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spans="1:26" ht="24" customHeight="1">
      <c r="A71" s="256"/>
      <c r="B71" s="257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spans="1:26" ht="24" customHeight="1">
      <c r="A72" s="256"/>
      <c r="B72" s="257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6" ht="24" customHeight="1">
      <c r="A73" s="256"/>
      <c r="B73" s="257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spans="1:26" ht="24" customHeight="1">
      <c r="A74" s="256"/>
      <c r="B74" s="257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ht="24" customHeight="1">
      <c r="A75" s="256"/>
      <c r="B75" s="257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spans="1:26" ht="24" customHeight="1">
      <c r="A76" s="256"/>
      <c r="B76" s="257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spans="1:26" ht="24" customHeight="1">
      <c r="A77" s="256"/>
      <c r="B77" s="257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spans="1:26" ht="24" customHeight="1">
      <c r="A78" s="256"/>
      <c r="B78" s="257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spans="1:26" ht="24" customHeight="1">
      <c r="A79" s="256"/>
      <c r="B79" s="257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spans="1:26" ht="24" customHeight="1">
      <c r="A80" s="256"/>
      <c r="B80" s="257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spans="1:26" ht="24" customHeight="1">
      <c r="A81" s="256"/>
      <c r="B81" s="257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spans="1:26" ht="24" customHeight="1">
      <c r="A82" s="256"/>
      <c r="B82" s="257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spans="1:26" ht="24" customHeight="1">
      <c r="A83" s="256"/>
      <c r="B83" s="257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spans="1:26" ht="24" customHeight="1">
      <c r="A84" s="256"/>
      <c r="B84" s="257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spans="1:26" ht="24" customHeight="1">
      <c r="A85" s="256"/>
      <c r="B85" s="257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spans="1:26" ht="24" customHeight="1">
      <c r="A86" s="256"/>
      <c r="B86" s="257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spans="1:26" ht="24" customHeight="1">
      <c r="A87" s="256"/>
      <c r="B87" s="257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spans="1:26" ht="24" customHeight="1">
      <c r="A88" s="256"/>
      <c r="B88" s="257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spans="1:26" ht="24" customHeight="1">
      <c r="A89" s="256"/>
      <c r="B89" s="257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spans="1:26" ht="24" customHeight="1">
      <c r="A90" s="256"/>
      <c r="B90" s="257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spans="1:26" ht="24" customHeight="1">
      <c r="A91" s="256"/>
      <c r="B91" s="257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spans="1:26" ht="24" customHeight="1">
      <c r="A92" s="256"/>
      <c r="B92" s="257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spans="1:26" ht="24" customHeight="1">
      <c r="A93" s="256"/>
      <c r="B93" s="257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spans="1:26" ht="24" customHeight="1">
      <c r="A94" s="256"/>
      <c r="B94" s="257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spans="1:26" ht="24" customHeight="1">
      <c r="A95" s="256"/>
      <c r="B95" s="257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spans="1:26" ht="24" customHeight="1">
      <c r="A96" s="256"/>
      <c r="B96" s="257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spans="1:26" ht="24" customHeight="1">
      <c r="A97" s="256"/>
      <c r="B97" s="257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spans="1:26" ht="24" customHeight="1">
      <c r="A98" s="256"/>
      <c r="B98" s="257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spans="1:26" ht="24" customHeight="1">
      <c r="A99" s="256"/>
      <c r="B99" s="257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spans="1:26" ht="24" customHeight="1">
      <c r="A100" s="256"/>
      <c r="B100" s="257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spans="1:26" ht="24" customHeight="1">
      <c r="A101" s="256"/>
      <c r="B101" s="257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spans="1:26" ht="24" customHeight="1">
      <c r="A102" s="256"/>
      <c r="B102" s="257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spans="1:26" ht="24" customHeight="1">
      <c r="A103" s="256"/>
      <c r="B103" s="257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spans="1:26" ht="24" customHeight="1">
      <c r="A104" s="256"/>
      <c r="B104" s="257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spans="1:26" ht="24" customHeight="1">
      <c r="A105" s="256"/>
      <c r="B105" s="257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spans="1:26" ht="24" customHeight="1">
      <c r="A106" s="256"/>
      <c r="B106" s="257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spans="1:26" ht="24" customHeight="1">
      <c r="A107" s="256"/>
      <c r="B107" s="257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spans="1:26" ht="24" customHeight="1">
      <c r="A108" s="256"/>
      <c r="B108" s="257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spans="1:26" ht="24" customHeight="1">
      <c r="A109" s="256"/>
      <c r="B109" s="257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spans="1:26" ht="24" customHeight="1">
      <c r="A110" s="256"/>
      <c r="B110" s="257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spans="1:26" ht="24" customHeight="1">
      <c r="A111" s="256"/>
      <c r="B111" s="257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spans="1:26" ht="24" customHeight="1">
      <c r="A112" s="256"/>
      <c r="B112" s="257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spans="1:26" ht="24" customHeight="1">
      <c r="A113" s="256"/>
      <c r="B113" s="257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spans="1:26" ht="24" customHeight="1">
      <c r="A114" s="256"/>
      <c r="B114" s="257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spans="1:26" ht="24" customHeight="1">
      <c r="A115" s="256"/>
      <c r="B115" s="257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spans="1:26" ht="24" customHeight="1">
      <c r="A116" s="256"/>
      <c r="B116" s="257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spans="1:26" ht="24" customHeight="1">
      <c r="A117" s="256"/>
      <c r="B117" s="257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spans="1:26" ht="24" customHeight="1">
      <c r="A118" s="256"/>
      <c r="B118" s="257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spans="1:26" ht="24" customHeight="1">
      <c r="A119" s="256"/>
      <c r="B119" s="257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spans="1:26" ht="24" customHeight="1">
      <c r="A120" s="256"/>
      <c r="B120" s="257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spans="1:26" ht="24" customHeight="1">
      <c r="A121" s="256"/>
      <c r="B121" s="257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spans="1:26" ht="24" customHeight="1">
      <c r="A122" s="256"/>
      <c r="B122" s="257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spans="1:26" ht="24" customHeight="1">
      <c r="A123" s="256"/>
      <c r="B123" s="257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spans="1:26" ht="24" customHeight="1">
      <c r="A124" s="256"/>
      <c r="B124" s="257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spans="1:26" ht="24" customHeight="1">
      <c r="A125" s="256"/>
      <c r="B125" s="257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spans="1:26" ht="24" customHeight="1">
      <c r="A126" s="256"/>
      <c r="B126" s="257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spans="1:26" ht="24" customHeight="1">
      <c r="A127" s="256"/>
      <c r="B127" s="257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spans="1:26" ht="24" customHeight="1">
      <c r="A128" s="256"/>
      <c r="B128" s="257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spans="1:26" ht="24" customHeight="1">
      <c r="A129" s="256"/>
      <c r="B129" s="257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spans="1:26" ht="24" customHeight="1">
      <c r="A130" s="256"/>
      <c r="B130" s="257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spans="1:26" ht="24" customHeight="1">
      <c r="A131" s="256"/>
      <c r="B131" s="257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spans="1:26" ht="24" customHeight="1">
      <c r="A132" s="256"/>
      <c r="B132" s="257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spans="1:26" ht="24" customHeight="1">
      <c r="A133" s="256"/>
      <c r="B133" s="257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spans="1:26" ht="24" customHeight="1">
      <c r="A134" s="256"/>
      <c r="B134" s="257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spans="1:26" ht="24" customHeight="1">
      <c r="A135" s="256"/>
      <c r="B135" s="257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spans="1:26" ht="24" customHeight="1">
      <c r="A136" s="256"/>
      <c r="B136" s="257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spans="1:26" ht="24" customHeight="1">
      <c r="A137" s="256"/>
      <c r="B137" s="257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spans="1:26" ht="24" customHeight="1">
      <c r="A138" s="256"/>
      <c r="B138" s="257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spans="1:26" ht="24" customHeight="1">
      <c r="A139" s="256"/>
      <c r="B139" s="257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spans="1:26" ht="24" customHeight="1">
      <c r="A140" s="256"/>
      <c r="B140" s="257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spans="1:26" ht="24" customHeight="1">
      <c r="A141" s="256"/>
      <c r="B141" s="257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spans="1:26" ht="24" customHeight="1">
      <c r="A142" s="256"/>
      <c r="B142" s="257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spans="1:26" ht="24" customHeight="1">
      <c r="A143" s="256"/>
      <c r="B143" s="257"/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spans="1:26" ht="24" customHeight="1">
      <c r="A144" s="256"/>
      <c r="B144" s="257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spans="1:26" ht="24" customHeight="1">
      <c r="A145" s="256"/>
      <c r="B145" s="257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spans="1:26" ht="24" customHeight="1">
      <c r="A146" s="256"/>
      <c r="B146" s="257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spans="1:26" ht="24" customHeight="1">
      <c r="A147" s="256"/>
      <c r="B147" s="257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spans="1:26" ht="24" customHeight="1">
      <c r="A148" s="256"/>
      <c r="B148" s="257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spans="1:26" ht="24" customHeight="1">
      <c r="A149" s="256"/>
      <c r="B149" s="257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spans="1:26" ht="24" customHeight="1">
      <c r="A150" s="256"/>
      <c r="B150" s="257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spans="1:26" ht="24" customHeight="1">
      <c r="A151" s="256"/>
      <c r="B151" s="257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spans="1:26" ht="24" customHeight="1">
      <c r="A152" s="256"/>
      <c r="B152" s="257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spans="1:26" ht="24" customHeight="1">
      <c r="A153" s="256"/>
      <c r="B153" s="257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spans="1:26" ht="24" customHeight="1">
      <c r="A154" s="256"/>
      <c r="B154" s="257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spans="1:26" ht="24" customHeight="1">
      <c r="A155" s="256"/>
      <c r="B155" s="257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spans="1:26" ht="24" customHeight="1">
      <c r="A156" s="256"/>
      <c r="B156" s="257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spans="1:26" ht="24" customHeight="1">
      <c r="A157" s="256"/>
      <c r="B157" s="257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spans="1:26" ht="24" customHeight="1">
      <c r="A158" s="256"/>
      <c r="B158" s="257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spans="1:26" ht="24" customHeight="1">
      <c r="A159" s="256"/>
      <c r="B159" s="257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spans="1:26" ht="24" customHeight="1">
      <c r="A160" s="256"/>
      <c r="B160" s="257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spans="1:26" ht="24" customHeight="1">
      <c r="A161" s="256"/>
      <c r="B161" s="257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spans="1:26" ht="24" customHeight="1">
      <c r="A162" s="256"/>
      <c r="B162" s="257"/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spans="1:26" ht="24" customHeight="1">
      <c r="A163" s="256"/>
      <c r="B163" s="257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spans="1:26" ht="24" customHeight="1">
      <c r="A164" s="256"/>
      <c r="B164" s="257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spans="1:26" ht="24" customHeight="1">
      <c r="A165" s="256"/>
      <c r="B165" s="257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spans="1:26" ht="24" customHeight="1">
      <c r="A166" s="256"/>
      <c r="B166" s="257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spans="1:26" ht="24" customHeight="1">
      <c r="A167" s="256"/>
      <c r="B167" s="257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spans="1:26" ht="24" customHeight="1">
      <c r="A168" s="256"/>
      <c r="B168" s="257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spans="1:26" ht="24" customHeight="1">
      <c r="A169" s="256"/>
      <c r="B169" s="257"/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spans="1:26" ht="24" customHeight="1">
      <c r="A170" s="256"/>
      <c r="B170" s="257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spans="1:26" ht="24" customHeight="1">
      <c r="A171" s="256"/>
      <c r="B171" s="257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spans="1:26" ht="24" customHeight="1">
      <c r="A172" s="256"/>
      <c r="B172" s="257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spans="1:26" ht="24" customHeight="1">
      <c r="A173" s="256"/>
      <c r="B173" s="257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spans="1:26" ht="24" customHeight="1">
      <c r="A174" s="256"/>
      <c r="B174" s="257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spans="1:26" ht="24" customHeight="1">
      <c r="A175" s="256"/>
      <c r="B175" s="257"/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spans="1:26" ht="24" customHeight="1">
      <c r="A176" s="256"/>
      <c r="B176" s="257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spans="1:26" ht="24" customHeight="1">
      <c r="A177" s="256"/>
      <c r="B177" s="257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spans="1:26" ht="24" customHeight="1">
      <c r="A178" s="256"/>
      <c r="B178" s="257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spans="1:26" ht="24" customHeight="1">
      <c r="A179" s="256"/>
      <c r="B179" s="257"/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spans="1:26" ht="24" customHeight="1">
      <c r="A180" s="256"/>
      <c r="B180" s="257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spans="1:26" ht="24" customHeight="1">
      <c r="A181" s="256"/>
      <c r="B181" s="257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spans="1:26" ht="24" customHeight="1">
      <c r="A182" s="256"/>
      <c r="B182" s="257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spans="1:26" ht="24" customHeight="1">
      <c r="A183" s="256"/>
      <c r="B183" s="257"/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spans="1:26" ht="24" customHeight="1">
      <c r="A184" s="256"/>
      <c r="B184" s="257"/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6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spans="1:26" ht="24" customHeight="1">
      <c r="A185" s="256"/>
      <c r="B185" s="257"/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6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spans="1:26" ht="24" customHeight="1">
      <c r="A186" s="256"/>
      <c r="B186" s="257"/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6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spans="1:26" ht="24" customHeight="1">
      <c r="A187" s="256"/>
      <c r="B187" s="257"/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6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spans="1:26" ht="24" customHeight="1">
      <c r="A188" s="256"/>
      <c r="B188" s="257"/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6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spans="1:26" ht="24" customHeight="1">
      <c r="A189" s="256"/>
      <c r="B189" s="257"/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spans="1:26" ht="24" customHeight="1">
      <c r="A190" s="256"/>
      <c r="B190" s="257"/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spans="1:26" ht="24" customHeight="1">
      <c r="A191" s="256"/>
      <c r="B191" s="257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spans="1:26" ht="24" customHeight="1">
      <c r="A192" s="256"/>
      <c r="B192" s="257"/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spans="1:26" ht="24" customHeight="1">
      <c r="A193" s="256"/>
      <c r="B193" s="257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spans="1:26" ht="24" customHeight="1">
      <c r="A194" s="256"/>
      <c r="B194" s="257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spans="1:26" ht="24" customHeight="1">
      <c r="A195" s="256"/>
      <c r="B195" s="257"/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6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spans="1:26" ht="24" customHeight="1">
      <c r="A196" s="256"/>
      <c r="B196" s="257"/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6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spans="1:26" ht="24" customHeight="1">
      <c r="A197" s="256"/>
      <c r="B197" s="257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spans="1:26" ht="24" customHeight="1">
      <c r="A198" s="256"/>
      <c r="B198" s="257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spans="1:26" ht="24" customHeight="1">
      <c r="A199" s="256"/>
      <c r="B199" s="257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spans="1:26" ht="24" customHeight="1">
      <c r="A200" s="256"/>
      <c r="B200" s="257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spans="1:26" ht="24" customHeight="1">
      <c r="A201" s="256"/>
      <c r="B201" s="257"/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6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spans="1:26" ht="24" customHeight="1">
      <c r="A202" s="256"/>
      <c r="B202" s="257"/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6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spans="1:26" ht="24" customHeight="1">
      <c r="A203" s="256"/>
      <c r="B203" s="257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spans="1:26" ht="24" customHeight="1">
      <c r="A204" s="256"/>
      <c r="B204" s="257"/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6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spans="1:26" ht="24" customHeight="1">
      <c r="A205" s="256"/>
      <c r="B205" s="257"/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spans="1:26" ht="24" customHeight="1">
      <c r="A206" s="256"/>
      <c r="B206" s="257"/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6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spans="1:26" ht="24" customHeight="1">
      <c r="A207" s="256"/>
      <c r="B207" s="257"/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spans="1:26" ht="24" customHeight="1">
      <c r="A208" s="256"/>
      <c r="B208" s="257"/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6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spans="1:26" ht="24" customHeight="1">
      <c r="A209" s="256"/>
      <c r="B209" s="257"/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6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spans="1:26" ht="24" customHeight="1">
      <c r="A210" s="256"/>
      <c r="B210" s="257"/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6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spans="1:26" ht="24" customHeight="1">
      <c r="A211" s="256"/>
      <c r="B211" s="257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spans="1:26" ht="24" customHeight="1">
      <c r="A212" s="256"/>
      <c r="B212" s="257"/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6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spans="1:26" ht="24" customHeight="1">
      <c r="A213" s="256"/>
      <c r="B213" s="257"/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6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spans="1:26" ht="24" customHeight="1">
      <c r="A214" s="256"/>
      <c r="B214" s="257"/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6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spans="1:26" ht="24" customHeight="1">
      <c r="A215" s="256"/>
      <c r="B215" s="257"/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6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spans="1:26" ht="24" customHeight="1">
      <c r="A216" s="256"/>
      <c r="B216" s="257"/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6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spans="1:26" ht="24" customHeight="1">
      <c r="A217" s="256"/>
      <c r="B217" s="257"/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6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spans="1:26" ht="24" customHeight="1">
      <c r="A218" s="256"/>
      <c r="B218" s="257"/>
      <c r="C218" s="256"/>
      <c r="D218" s="256"/>
      <c r="E218" s="256"/>
      <c r="F218" s="256"/>
      <c r="G218" s="256"/>
      <c r="H218" s="256"/>
      <c r="I218" s="256"/>
      <c r="J218" s="256"/>
      <c r="K218" s="256"/>
      <c r="L218" s="256"/>
      <c r="M218" s="256"/>
      <c r="N218" s="256"/>
      <c r="O218" s="256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spans="1:26" ht="24" customHeight="1">
      <c r="A219" s="256"/>
      <c r="B219" s="257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spans="1:26" ht="24" customHeight="1">
      <c r="A220" s="256"/>
      <c r="B220" s="257"/>
      <c r="C220" s="256"/>
      <c r="D220" s="256"/>
      <c r="E220" s="256"/>
      <c r="F220" s="256"/>
      <c r="G220" s="256"/>
      <c r="H220" s="256"/>
      <c r="I220" s="256"/>
      <c r="J220" s="256"/>
      <c r="K220" s="256"/>
      <c r="L220" s="256"/>
      <c r="M220" s="256"/>
      <c r="N220" s="256"/>
      <c r="O220" s="256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spans="1:26" ht="24" customHeight="1">
      <c r="A221" s="256"/>
      <c r="B221" s="257"/>
      <c r="C221" s="256"/>
      <c r="D221" s="256"/>
      <c r="E221" s="256"/>
      <c r="F221" s="256"/>
      <c r="G221" s="256"/>
      <c r="H221" s="256"/>
      <c r="I221" s="256"/>
      <c r="J221" s="256"/>
      <c r="K221" s="256"/>
      <c r="L221" s="256"/>
      <c r="M221" s="256"/>
      <c r="N221" s="256"/>
      <c r="O221" s="256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spans="1:26" ht="24" customHeight="1">
      <c r="A222" s="256"/>
      <c r="B222" s="257"/>
      <c r="C222" s="256"/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spans="1:26" ht="24" customHeight="1">
      <c r="A223" s="256"/>
      <c r="B223" s="257"/>
      <c r="C223" s="256"/>
      <c r="D223" s="256"/>
      <c r="E223" s="256"/>
      <c r="F223" s="256"/>
      <c r="G223" s="256"/>
      <c r="H223" s="256"/>
      <c r="I223" s="256"/>
      <c r="J223" s="256"/>
      <c r="K223" s="256"/>
      <c r="L223" s="256"/>
      <c r="M223" s="256"/>
      <c r="N223" s="256"/>
      <c r="O223" s="256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spans="1:26" ht="24" customHeight="1">
      <c r="A224" s="256"/>
      <c r="B224" s="257"/>
      <c r="C224" s="256"/>
      <c r="D224" s="256"/>
      <c r="E224" s="256"/>
      <c r="F224" s="256"/>
      <c r="G224" s="256"/>
      <c r="H224" s="256"/>
      <c r="I224" s="256"/>
      <c r="J224" s="256"/>
      <c r="K224" s="256"/>
      <c r="L224" s="256"/>
      <c r="M224" s="256"/>
      <c r="N224" s="256"/>
      <c r="O224" s="256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spans="1:26" ht="24" customHeight="1">
      <c r="A225" s="256"/>
      <c r="B225" s="257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spans="1:26" ht="24" customHeight="1">
      <c r="A226" s="256"/>
      <c r="B226" s="257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6"/>
      <c r="N226" s="256"/>
      <c r="O226" s="256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spans="1:26" ht="24" customHeight="1">
      <c r="A227" s="256"/>
      <c r="B227" s="257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spans="1:26" ht="24" customHeight="1">
      <c r="A228" s="256"/>
      <c r="B228" s="257"/>
      <c r="C228" s="256"/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6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spans="1:26" ht="24" customHeight="1">
      <c r="A229" s="256"/>
      <c r="B229" s="257"/>
      <c r="C229" s="256"/>
      <c r="D229" s="256"/>
      <c r="E229" s="256"/>
      <c r="F229" s="256"/>
      <c r="G229" s="256"/>
      <c r="H229" s="256"/>
      <c r="I229" s="256"/>
      <c r="J229" s="256"/>
      <c r="K229" s="256"/>
      <c r="L229" s="256"/>
      <c r="M229" s="256"/>
      <c r="N229" s="256"/>
      <c r="O229" s="256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spans="1:26" ht="24" customHeight="1">
      <c r="A230" s="256"/>
      <c r="B230" s="257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spans="1:26" ht="24" customHeight="1">
      <c r="A231" s="256"/>
      <c r="B231" s="257"/>
      <c r="C231" s="256"/>
      <c r="D231" s="256"/>
      <c r="E231" s="256"/>
      <c r="F231" s="256"/>
      <c r="G231" s="256"/>
      <c r="H231" s="256"/>
      <c r="I231" s="256"/>
      <c r="J231" s="256"/>
      <c r="K231" s="256"/>
      <c r="L231" s="256"/>
      <c r="M231" s="256"/>
      <c r="N231" s="256"/>
      <c r="O231" s="256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spans="1:26" ht="24" customHeight="1">
      <c r="A232" s="256"/>
      <c r="B232" s="257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  <c r="M232" s="256"/>
      <c r="N232" s="256"/>
      <c r="O232" s="256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spans="1:26" ht="24" customHeight="1">
      <c r="A233" s="256"/>
      <c r="B233" s="257"/>
      <c r="C233" s="256"/>
      <c r="D233" s="256"/>
      <c r="E233" s="256"/>
      <c r="F233" s="256"/>
      <c r="G233" s="256"/>
      <c r="H233" s="256"/>
      <c r="I233" s="256"/>
      <c r="J233" s="256"/>
      <c r="K233" s="256"/>
      <c r="L233" s="256"/>
      <c r="M233" s="256"/>
      <c r="N233" s="256"/>
      <c r="O233" s="256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spans="1:26" ht="24" customHeight="1">
      <c r="A234" s="256"/>
      <c r="B234" s="257"/>
      <c r="C234" s="256"/>
      <c r="D234" s="256"/>
      <c r="E234" s="256"/>
      <c r="F234" s="256"/>
      <c r="G234" s="256"/>
      <c r="H234" s="256"/>
      <c r="I234" s="256"/>
      <c r="J234" s="256"/>
      <c r="K234" s="256"/>
      <c r="L234" s="256"/>
      <c r="M234" s="256"/>
      <c r="N234" s="256"/>
      <c r="O234" s="256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spans="1:26" ht="24" customHeight="1">
      <c r="A235" s="256"/>
      <c r="B235" s="257"/>
      <c r="C235" s="256"/>
      <c r="D235" s="256"/>
      <c r="E235" s="256"/>
      <c r="F235" s="256"/>
      <c r="G235" s="256"/>
      <c r="H235" s="256"/>
      <c r="I235" s="256"/>
      <c r="J235" s="256"/>
      <c r="K235" s="256"/>
      <c r="L235" s="256"/>
      <c r="M235" s="256"/>
      <c r="N235" s="256"/>
      <c r="O235" s="256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spans="1:26" ht="24" customHeight="1">
      <c r="A236" s="256"/>
      <c r="B236" s="257"/>
      <c r="C236" s="256"/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spans="1:26" ht="24" customHeight="1">
      <c r="A237" s="256"/>
      <c r="B237" s="257"/>
      <c r="C237" s="256"/>
      <c r="D237" s="256"/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spans="1:26" ht="24" customHeight="1">
      <c r="A238" s="256"/>
      <c r="B238" s="257"/>
      <c r="C238" s="256"/>
      <c r="D238" s="256"/>
      <c r="E238" s="256"/>
      <c r="F238" s="256"/>
      <c r="G238" s="256"/>
      <c r="H238" s="256"/>
      <c r="I238" s="256"/>
      <c r="J238" s="256"/>
      <c r="K238" s="256"/>
      <c r="L238" s="256"/>
      <c r="M238" s="256"/>
      <c r="N238" s="256"/>
      <c r="O238" s="256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spans="1:26" ht="24" customHeight="1">
      <c r="A239" s="256"/>
      <c r="B239" s="257"/>
      <c r="C239" s="256"/>
      <c r="D239" s="256"/>
      <c r="E239" s="256"/>
      <c r="F239" s="256"/>
      <c r="G239" s="256"/>
      <c r="H239" s="256"/>
      <c r="I239" s="256"/>
      <c r="J239" s="256"/>
      <c r="K239" s="256"/>
      <c r="L239" s="256"/>
      <c r="M239" s="256"/>
      <c r="N239" s="256"/>
      <c r="O239" s="256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spans="1:26" ht="24" customHeight="1">
      <c r="A240" s="256"/>
      <c r="B240" s="257"/>
      <c r="C240" s="256"/>
      <c r="D240" s="256"/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spans="1:26" ht="24" customHeight="1">
      <c r="A241" s="256"/>
      <c r="B241" s="257"/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spans="1:26" ht="24" customHeight="1">
      <c r="A242" s="256"/>
      <c r="B242" s="257"/>
      <c r="C242" s="256"/>
      <c r="D242" s="256"/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spans="1:26" ht="24" customHeight="1">
      <c r="A243" s="256"/>
      <c r="B243" s="257"/>
      <c r="C243" s="256"/>
      <c r="D243" s="256"/>
      <c r="E243" s="256"/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spans="1:26" ht="24" customHeight="1">
      <c r="A244" s="256"/>
      <c r="B244" s="257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spans="1:26" ht="24" customHeight="1">
      <c r="A245" s="256"/>
      <c r="B245" s="257"/>
      <c r="C245" s="256"/>
      <c r="D245" s="256"/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spans="1:26" ht="24" customHeight="1">
      <c r="A246" s="256"/>
      <c r="B246" s="257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spans="1:26" ht="24" customHeight="1">
      <c r="A247" s="256"/>
      <c r="B247" s="257"/>
      <c r="C247" s="256"/>
      <c r="D247" s="256"/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spans="1:26" ht="24" customHeight="1">
      <c r="A248" s="256"/>
      <c r="B248" s="257"/>
      <c r="C248" s="256"/>
      <c r="D248" s="256"/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spans="1:26" ht="24" customHeight="1">
      <c r="A249" s="256"/>
      <c r="B249" s="257"/>
      <c r="C249" s="256"/>
      <c r="D249" s="256"/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spans="1:26" ht="24" customHeight="1">
      <c r="A250" s="256"/>
      <c r="B250" s="257"/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spans="1:26" ht="24" customHeight="1">
      <c r="A251" s="256"/>
      <c r="B251" s="257"/>
      <c r="C251" s="256"/>
      <c r="D251" s="256"/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spans="1:26" ht="24" customHeight="1">
      <c r="A252" s="256"/>
      <c r="B252" s="257"/>
      <c r="C252" s="256"/>
      <c r="D252" s="256"/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spans="1:26" ht="24" customHeight="1">
      <c r="A253" s="256"/>
      <c r="B253" s="257"/>
      <c r="C253" s="256"/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spans="1:26" ht="24" customHeight="1">
      <c r="A254" s="256"/>
      <c r="B254" s="257"/>
      <c r="C254" s="256"/>
      <c r="D254" s="256"/>
      <c r="E254" s="256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spans="1:26" ht="24" customHeight="1">
      <c r="A255" s="256"/>
      <c r="B255" s="257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spans="1:26" ht="24" customHeight="1">
      <c r="A256" s="256"/>
      <c r="B256" s="257"/>
      <c r="C256" s="256"/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spans="1:26" ht="24" customHeight="1">
      <c r="A257" s="256"/>
      <c r="B257" s="257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spans="1:26" ht="24" customHeight="1">
      <c r="A258" s="256"/>
      <c r="B258" s="257"/>
      <c r="C258" s="256"/>
      <c r="D258" s="256"/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spans="1:26" ht="24" customHeight="1">
      <c r="A259" s="256"/>
      <c r="B259" s="257"/>
      <c r="C259" s="256"/>
      <c r="D259" s="256"/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spans="1:26" ht="24" customHeight="1">
      <c r="A260" s="256"/>
      <c r="B260" s="257"/>
      <c r="C260" s="256"/>
      <c r="D260" s="256"/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spans="1:26" ht="24" customHeight="1">
      <c r="A261" s="256"/>
      <c r="B261" s="257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spans="1:26" ht="24" customHeight="1">
      <c r="A262" s="256"/>
      <c r="B262" s="257"/>
      <c r="C262" s="256"/>
      <c r="D262" s="256"/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spans="1:26" ht="24" customHeight="1">
      <c r="A263" s="256"/>
      <c r="B263" s="257"/>
      <c r="C263" s="256"/>
      <c r="D263" s="256"/>
      <c r="E263" s="256"/>
      <c r="F263" s="256"/>
      <c r="G263" s="256"/>
      <c r="H263" s="256"/>
      <c r="I263" s="256"/>
      <c r="J263" s="256"/>
      <c r="K263" s="256"/>
      <c r="L263" s="256"/>
      <c r="M263" s="256"/>
      <c r="N263" s="256"/>
      <c r="O263" s="256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spans="1:26" ht="24" customHeight="1">
      <c r="A264" s="256"/>
      <c r="B264" s="257"/>
      <c r="C264" s="256"/>
      <c r="D264" s="256"/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spans="1:26" ht="24" customHeight="1">
      <c r="A265" s="256"/>
      <c r="B265" s="257"/>
      <c r="C265" s="256"/>
      <c r="D265" s="256"/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spans="1:26" ht="24" customHeight="1">
      <c r="A266" s="256"/>
      <c r="B266" s="257"/>
      <c r="C266" s="256"/>
      <c r="D266" s="256"/>
      <c r="E266" s="256"/>
      <c r="F266" s="256"/>
      <c r="G266" s="256"/>
      <c r="H266" s="256"/>
      <c r="I266" s="256"/>
      <c r="J266" s="256"/>
      <c r="K266" s="256"/>
      <c r="L266" s="256"/>
      <c r="M266" s="256"/>
      <c r="N266" s="256"/>
      <c r="O266" s="256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spans="1:26" ht="24" customHeight="1">
      <c r="A267" s="256"/>
      <c r="B267" s="257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spans="1:26" ht="24" customHeight="1">
      <c r="A268" s="256"/>
      <c r="B268" s="257"/>
      <c r="C268" s="256"/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spans="1:26" ht="24" customHeight="1">
      <c r="A269" s="256"/>
      <c r="B269" s="257"/>
      <c r="C269" s="256"/>
      <c r="D269" s="256"/>
      <c r="E269" s="256"/>
      <c r="F269" s="256"/>
      <c r="G269" s="256"/>
      <c r="H269" s="256"/>
      <c r="I269" s="256"/>
      <c r="J269" s="256"/>
      <c r="K269" s="256"/>
      <c r="L269" s="256"/>
      <c r="M269" s="256"/>
      <c r="N269" s="256"/>
      <c r="O269" s="256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spans="1:26" ht="24" customHeight="1">
      <c r="A270" s="256"/>
      <c r="B270" s="257"/>
      <c r="C270" s="256"/>
      <c r="D270" s="256"/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spans="1:26" ht="24" customHeight="1">
      <c r="A271" s="256"/>
      <c r="B271" s="257"/>
      <c r="C271" s="256"/>
      <c r="D271" s="256"/>
      <c r="E271" s="256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spans="1:26" ht="24" customHeight="1">
      <c r="A272" s="256"/>
      <c r="B272" s="257"/>
      <c r="C272" s="256"/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spans="1:26" ht="24" customHeight="1">
      <c r="A273" s="256"/>
      <c r="B273" s="257"/>
      <c r="C273" s="256"/>
      <c r="D273" s="256"/>
      <c r="E273" s="256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spans="1:26" ht="24" customHeight="1">
      <c r="A274" s="256"/>
      <c r="B274" s="257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spans="1:26" ht="24" customHeight="1">
      <c r="A275" s="256"/>
      <c r="B275" s="257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spans="1:26" ht="24" customHeight="1">
      <c r="A276" s="256"/>
      <c r="B276" s="257"/>
      <c r="C276" s="256"/>
      <c r="D276" s="256"/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spans="1:26" ht="24" customHeight="1">
      <c r="A277" s="256"/>
      <c r="B277" s="257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spans="1:26" ht="24" customHeight="1">
      <c r="A278" s="256"/>
      <c r="B278" s="257"/>
      <c r="C278" s="256"/>
      <c r="D278" s="256"/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spans="1:26" ht="24" customHeight="1">
      <c r="A279" s="256"/>
      <c r="B279" s="257"/>
      <c r="C279" s="256"/>
      <c r="D279" s="256"/>
      <c r="E279" s="256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spans="1:26" ht="24" customHeight="1">
      <c r="A280" s="256"/>
      <c r="B280" s="257"/>
      <c r="C280" s="256"/>
      <c r="D280" s="256"/>
      <c r="E280" s="256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spans="1:26" ht="24" customHeight="1">
      <c r="A281" s="256"/>
      <c r="B281" s="257"/>
      <c r="C281" s="256"/>
      <c r="D281" s="256"/>
      <c r="E281" s="256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spans="1:26" ht="24" customHeight="1">
      <c r="A282" s="256"/>
      <c r="B282" s="257"/>
      <c r="C282" s="256"/>
      <c r="D282" s="256"/>
      <c r="E282" s="256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spans="1:26" ht="24" customHeight="1">
      <c r="A283" s="256"/>
      <c r="B283" s="257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spans="1:26" ht="24" customHeight="1">
      <c r="A284" s="256"/>
      <c r="B284" s="257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spans="1:26" ht="24" customHeight="1">
      <c r="A285" s="256"/>
      <c r="B285" s="257"/>
      <c r="C285" s="256"/>
      <c r="D285" s="256"/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spans="1:26" ht="24" customHeight="1">
      <c r="A286" s="256"/>
      <c r="B286" s="257"/>
      <c r="C286" s="256"/>
      <c r="D286" s="256"/>
      <c r="E286" s="256"/>
      <c r="F286" s="256"/>
      <c r="G286" s="256"/>
      <c r="H286" s="256"/>
      <c r="I286" s="256"/>
      <c r="J286" s="256"/>
      <c r="K286" s="256"/>
      <c r="L286" s="256"/>
      <c r="M286" s="256"/>
      <c r="N286" s="256"/>
      <c r="O286" s="256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spans="1:26" ht="24" customHeight="1">
      <c r="A287" s="256"/>
      <c r="B287" s="257"/>
      <c r="C287" s="256"/>
      <c r="D287" s="256"/>
      <c r="E287" s="256"/>
      <c r="F287" s="256"/>
      <c r="G287" s="256"/>
      <c r="H287" s="256"/>
      <c r="I287" s="256"/>
      <c r="J287" s="256"/>
      <c r="K287" s="256"/>
      <c r="L287" s="256"/>
      <c r="M287" s="256"/>
      <c r="N287" s="256"/>
      <c r="O287" s="256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spans="1:26" ht="24" customHeight="1">
      <c r="A288" s="256"/>
      <c r="B288" s="257"/>
      <c r="C288" s="256"/>
      <c r="D288" s="256"/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spans="1:26" ht="24" customHeight="1">
      <c r="A289" s="256"/>
      <c r="B289" s="257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spans="1:26" ht="24" customHeight="1">
      <c r="A290" s="256"/>
      <c r="B290" s="257"/>
      <c r="C290" s="256"/>
      <c r="D290" s="256"/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spans="1:26" ht="24" customHeight="1">
      <c r="A291" s="256"/>
      <c r="B291" s="257"/>
      <c r="C291" s="256"/>
      <c r="D291" s="256"/>
      <c r="E291" s="256"/>
      <c r="F291" s="256"/>
      <c r="G291" s="256"/>
      <c r="H291" s="256"/>
      <c r="I291" s="256"/>
      <c r="J291" s="256"/>
      <c r="K291" s="256"/>
      <c r="L291" s="256"/>
      <c r="M291" s="256"/>
      <c r="N291" s="256"/>
      <c r="O291" s="256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spans="1:26" ht="24" customHeight="1">
      <c r="A292" s="256"/>
      <c r="B292" s="257"/>
      <c r="C292" s="256"/>
      <c r="D292" s="256"/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spans="1:26" ht="24" customHeight="1">
      <c r="A293" s="256"/>
      <c r="B293" s="257"/>
      <c r="C293" s="256"/>
      <c r="D293" s="256"/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spans="1:26" ht="24" customHeight="1">
      <c r="A294" s="256"/>
      <c r="B294" s="257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spans="1:26" ht="24" customHeight="1">
      <c r="A295" s="256"/>
      <c r="B295" s="257"/>
      <c r="C295" s="256"/>
      <c r="D295" s="256"/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spans="1:26" ht="24" customHeight="1">
      <c r="A296" s="256"/>
      <c r="B296" s="257"/>
      <c r="C296" s="256"/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spans="1:26" ht="24" customHeight="1">
      <c r="A297" s="256"/>
      <c r="B297" s="257"/>
      <c r="C297" s="256"/>
      <c r="D297" s="256"/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spans="1:26" ht="24" customHeight="1">
      <c r="A298" s="256"/>
      <c r="B298" s="257"/>
      <c r="C298" s="256"/>
      <c r="D298" s="256"/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spans="1:26" ht="24" customHeight="1">
      <c r="A299" s="256"/>
      <c r="B299" s="257"/>
      <c r="C299" s="256"/>
      <c r="D299" s="256"/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spans="1:26" ht="24" customHeight="1">
      <c r="A300" s="256"/>
      <c r="B300" s="257"/>
      <c r="C300" s="256"/>
      <c r="D300" s="256"/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spans="1:26" ht="24" customHeight="1">
      <c r="A301" s="256"/>
      <c r="B301" s="257"/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spans="1:26" ht="24" customHeight="1">
      <c r="A302" s="256"/>
      <c r="B302" s="257"/>
      <c r="C302" s="256"/>
      <c r="D302" s="256"/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spans="1:26" ht="24" customHeight="1">
      <c r="A303" s="256"/>
      <c r="B303" s="257"/>
      <c r="C303" s="256"/>
      <c r="D303" s="256"/>
      <c r="E303" s="256"/>
      <c r="F303" s="256"/>
      <c r="G303" s="256"/>
      <c r="H303" s="256"/>
      <c r="I303" s="256"/>
      <c r="J303" s="256"/>
      <c r="K303" s="256"/>
      <c r="L303" s="256"/>
      <c r="M303" s="256"/>
      <c r="N303" s="256"/>
      <c r="O303" s="256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spans="1:26" ht="24" customHeight="1">
      <c r="A304" s="256"/>
      <c r="B304" s="257"/>
      <c r="C304" s="256"/>
      <c r="D304" s="256"/>
      <c r="E304" s="256"/>
      <c r="F304" s="256"/>
      <c r="G304" s="256"/>
      <c r="H304" s="256"/>
      <c r="I304" s="256"/>
      <c r="J304" s="256"/>
      <c r="K304" s="256"/>
      <c r="L304" s="256"/>
      <c r="M304" s="256"/>
      <c r="N304" s="256"/>
      <c r="O304" s="256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spans="1:26" ht="24" customHeight="1">
      <c r="A305" s="256"/>
      <c r="B305" s="257"/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spans="1:26" ht="24" customHeight="1">
      <c r="A306" s="256"/>
      <c r="B306" s="257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spans="1:26" ht="24" customHeight="1">
      <c r="A307" s="256"/>
      <c r="B307" s="257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spans="1:26" ht="24" customHeight="1">
      <c r="A308" s="256"/>
      <c r="B308" s="257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spans="1:26" ht="24" customHeight="1">
      <c r="A309" s="256"/>
      <c r="B309" s="257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spans="1:26" ht="24" customHeight="1">
      <c r="A310" s="256"/>
      <c r="B310" s="257"/>
      <c r="C310" s="256"/>
      <c r="D310" s="256"/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spans="1:26" ht="24" customHeight="1">
      <c r="A311" s="256"/>
      <c r="B311" s="257"/>
      <c r="C311" s="256"/>
      <c r="D311" s="256"/>
      <c r="E311" s="256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spans="1:26" ht="24" customHeight="1">
      <c r="A312" s="256"/>
      <c r="B312" s="257"/>
      <c r="C312" s="256"/>
      <c r="D312" s="256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spans="1:26" ht="24" customHeight="1">
      <c r="A313" s="256"/>
      <c r="B313" s="257"/>
      <c r="C313" s="256"/>
      <c r="D313" s="256"/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spans="1:26" ht="24" customHeight="1">
      <c r="A314" s="256"/>
      <c r="B314" s="257"/>
      <c r="C314" s="256"/>
      <c r="D314" s="256"/>
      <c r="E314" s="256"/>
      <c r="F314" s="256"/>
      <c r="G314" s="256"/>
      <c r="H314" s="256"/>
      <c r="I314" s="256"/>
      <c r="J314" s="256"/>
      <c r="K314" s="256"/>
      <c r="L314" s="256"/>
      <c r="M314" s="256"/>
      <c r="N314" s="256"/>
      <c r="O314" s="256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spans="1:26" ht="24" customHeight="1">
      <c r="A315" s="256"/>
      <c r="B315" s="257"/>
      <c r="C315" s="256"/>
      <c r="D315" s="256"/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spans="1:26" ht="24" customHeight="1">
      <c r="A316" s="256"/>
      <c r="B316" s="257"/>
      <c r="C316" s="256"/>
      <c r="D316" s="256"/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spans="1:26" ht="24" customHeight="1">
      <c r="A317" s="256"/>
      <c r="B317" s="257"/>
      <c r="C317" s="256"/>
      <c r="D317" s="256"/>
      <c r="E317" s="256"/>
      <c r="F317" s="256"/>
      <c r="G317" s="256"/>
      <c r="H317" s="256"/>
      <c r="I317" s="256"/>
      <c r="J317" s="256"/>
      <c r="K317" s="256"/>
      <c r="L317" s="256"/>
      <c r="M317" s="256"/>
      <c r="N317" s="256"/>
      <c r="O317" s="256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spans="1:26" ht="24" customHeight="1">
      <c r="A318" s="256"/>
      <c r="B318" s="257"/>
      <c r="C318" s="256"/>
      <c r="D318" s="256"/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spans="1:26" ht="24" customHeight="1">
      <c r="A319" s="256"/>
      <c r="B319" s="257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spans="1:26" ht="24" customHeight="1">
      <c r="A320" s="256"/>
      <c r="B320" s="257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spans="1:26" ht="24" customHeight="1">
      <c r="A321" s="256"/>
      <c r="B321" s="257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  <c r="N321" s="256"/>
      <c r="O321" s="256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spans="1:26" ht="24" customHeight="1">
      <c r="A322" s="256"/>
      <c r="B322" s="257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spans="1:26" ht="24" customHeight="1">
      <c r="A323" s="256"/>
      <c r="B323" s="257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  <c r="N323" s="256"/>
      <c r="O323" s="256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spans="1:26" ht="24" customHeight="1">
      <c r="A324" s="256"/>
      <c r="B324" s="257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spans="1:26" ht="24" customHeight="1">
      <c r="A325" s="256"/>
      <c r="B325" s="257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spans="1:26" ht="24" customHeight="1">
      <c r="A326" s="256"/>
      <c r="B326" s="257"/>
      <c r="C326" s="256"/>
      <c r="D326" s="256"/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spans="1:26" ht="24" customHeight="1">
      <c r="A327" s="256"/>
      <c r="B327" s="257"/>
      <c r="C327" s="256"/>
      <c r="D327" s="256"/>
      <c r="E327" s="256"/>
      <c r="F327" s="256"/>
      <c r="G327" s="256"/>
      <c r="H327" s="256"/>
      <c r="I327" s="256"/>
      <c r="J327" s="256"/>
      <c r="K327" s="256"/>
      <c r="L327" s="256"/>
      <c r="M327" s="256"/>
      <c r="N327" s="256"/>
      <c r="O327" s="256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spans="1:26" ht="24" customHeight="1">
      <c r="A328" s="256"/>
      <c r="B328" s="257"/>
      <c r="C328" s="256"/>
      <c r="D328" s="256"/>
      <c r="E328" s="256"/>
      <c r="F328" s="256"/>
      <c r="G328" s="256"/>
      <c r="H328" s="256"/>
      <c r="I328" s="256"/>
      <c r="J328" s="256"/>
      <c r="K328" s="256"/>
      <c r="L328" s="256"/>
      <c r="M328" s="256"/>
      <c r="N328" s="256"/>
      <c r="O328" s="256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spans="1:26" ht="24" customHeight="1">
      <c r="A329" s="256"/>
      <c r="B329" s="257"/>
      <c r="C329" s="256"/>
      <c r="D329" s="256"/>
      <c r="E329" s="256"/>
      <c r="F329" s="256"/>
      <c r="G329" s="256"/>
      <c r="H329" s="256"/>
      <c r="I329" s="256"/>
      <c r="J329" s="256"/>
      <c r="K329" s="256"/>
      <c r="L329" s="256"/>
      <c r="M329" s="256"/>
      <c r="N329" s="256"/>
      <c r="O329" s="256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spans="1:26" ht="24" customHeight="1">
      <c r="A330" s="256"/>
      <c r="B330" s="257"/>
      <c r="C330" s="256"/>
      <c r="D330" s="256"/>
      <c r="E330" s="256"/>
      <c r="F330" s="256"/>
      <c r="G330" s="256"/>
      <c r="H330" s="256"/>
      <c r="I330" s="256"/>
      <c r="J330" s="256"/>
      <c r="K330" s="256"/>
      <c r="L330" s="256"/>
      <c r="M330" s="256"/>
      <c r="N330" s="256"/>
      <c r="O330" s="256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spans="1:26" ht="24" customHeight="1">
      <c r="A331" s="256"/>
      <c r="B331" s="257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spans="1:26" ht="24" customHeight="1">
      <c r="A332" s="256"/>
      <c r="B332" s="257"/>
      <c r="C332" s="256"/>
      <c r="D332" s="256"/>
      <c r="E332" s="256"/>
      <c r="F332" s="256"/>
      <c r="G332" s="256"/>
      <c r="H332" s="256"/>
      <c r="I332" s="256"/>
      <c r="J332" s="256"/>
      <c r="K332" s="256"/>
      <c r="L332" s="256"/>
      <c r="M332" s="256"/>
      <c r="N332" s="256"/>
      <c r="O332" s="256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spans="1:26" ht="24" customHeight="1">
      <c r="A333" s="256"/>
      <c r="B333" s="257"/>
      <c r="C333" s="256"/>
      <c r="D333" s="256"/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spans="1:26" ht="24" customHeight="1">
      <c r="A334" s="256"/>
      <c r="B334" s="257"/>
      <c r="C334" s="256"/>
      <c r="D334" s="256"/>
      <c r="E334" s="256"/>
      <c r="F334" s="256"/>
      <c r="G334" s="256"/>
      <c r="H334" s="256"/>
      <c r="I334" s="256"/>
      <c r="J334" s="256"/>
      <c r="K334" s="256"/>
      <c r="L334" s="256"/>
      <c r="M334" s="256"/>
      <c r="N334" s="256"/>
      <c r="O334" s="256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spans="1:26" ht="24" customHeight="1">
      <c r="A335" s="256"/>
      <c r="B335" s="257"/>
      <c r="C335" s="256"/>
      <c r="D335" s="256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spans="1:26" ht="24" customHeight="1">
      <c r="A336" s="256"/>
      <c r="B336" s="257"/>
      <c r="C336" s="256"/>
      <c r="D336" s="256"/>
      <c r="E336" s="256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spans="1:26" ht="24" customHeight="1">
      <c r="A337" s="256"/>
      <c r="B337" s="257"/>
      <c r="C337" s="256"/>
      <c r="D337" s="256"/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spans="1:26" ht="24" customHeight="1">
      <c r="A338" s="256"/>
      <c r="B338" s="257"/>
      <c r="C338" s="256"/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spans="1:26" ht="24" customHeight="1">
      <c r="A339" s="256"/>
      <c r="B339" s="257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spans="1:26" ht="24" customHeight="1">
      <c r="A340" s="256"/>
      <c r="B340" s="257"/>
      <c r="C340" s="256"/>
      <c r="D340" s="256"/>
      <c r="E340" s="256"/>
      <c r="F340" s="256"/>
      <c r="G340" s="256"/>
      <c r="H340" s="256"/>
      <c r="I340" s="256"/>
      <c r="J340" s="256"/>
      <c r="K340" s="256"/>
      <c r="L340" s="256"/>
      <c r="M340" s="256"/>
      <c r="N340" s="256"/>
      <c r="O340" s="256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spans="1:26" ht="24" customHeight="1">
      <c r="A341" s="256"/>
      <c r="B341" s="257"/>
      <c r="C341" s="256"/>
      <c r="D341" s="256"/>
      <c r="E341" s="256"/>
      <c r="F341" s="256"/>
      <c r="G341" s="256"/>
      <c r="H341" s="256"/>
      <c r="I341" s="256"/>
      <c r="J341" s="256"/>
      <c r="K341" s="256"/>
      <c r="L341" s="256"/>
      <c r="M341" s="256"/>
      <c r="N341" s="256"/>
      <c r="O341" s="256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spans="1:26" ht="24" customHeight="1">
      <c r="A342" s="256"/>
      <c r="B342" s="257"/>
      <c r="C342" s="256"/>
      <c r="D342" s="256"/>
      <c r="E342" s="256"/>
      <c r="F342" s="256"/>
      <c r="G342" s="256"/>
      <c r="H342" s="256"/>
      <c r="I342" s="256"/>
      <c r="J342" s="256"/>
      <c r="K342" s="256"/>
      <c r="L342" s="256"/>
      <c r="M342" s="256"/>
      <c r="N342" s="256"/>
      <c r="O342" s="256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spans="1:26" ht="24" customHeight="1">
      <c r="A343" s="256"/>
      <c r="B343" s="257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  <c r="N343" s="256"/>
      <c r="O343" s="256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spans="1:26" ht="24" customHeight="1">
      <c r="A344" s="256"/>
      <c r="B344" s="257"/>
      <c r="C344" s="256"/>
      <c r="D344" s="256"/>
      <c r="E344" s="256"/>
      <c r="F344" s="256"/>
      <c r="G344" s="256"/>
      <c r="H344" s="256"/>
      <c r="I344" s="256"/>
      <c r="J344" s="256"/>
      <c r="K344" s="256"/>
      <c r="L344" s="256"/>
      <c r="M344" s="256"/>
      <c r="N344" s="256"/>
      <c r="O344" s="256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spans="1:26" ht="24" customHeight="1">
      <c r="A345" s="256"/>
      <c r="B345" s="257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spans="1:26" ht="24" customHeight="1">
      <c r="A346" s="256"/>
      <c r="B346" s="257"/>
      <c r="C346" s="256"/>
      <c r="D346" s="256"/>
      <c r="E346" s="256"/>
      <c r="F346" s="256"/>
      <c r="G346" s="256"/>
      <c r="H346" s="256"/>
      <c r="I346" s="256"/>
      <c r="J346" s="256"/>
      <c r="K346" s="256"/>
      <c r="L346" s="256"/>
      <c r="M346" s="256"/>
      <c r="N346" s="256"/>
      <c r="O346" s="256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spans="1:26" ht="24" customHeight="1">
      <c r="A347" s="256"/>
      <c r="B347" s="257"/>
      <c r="C347" s="256"/>
      <c r="D347" s="256"/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spans="1:26" ht="24" customHeight="1">
      <c r="A348" s="256"/>
      <c r="B348" s="257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56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spans="1:26" ht="24" customHeight="1">
      <c r="A349" s="256"/>
      <c r="B349" s="257"/>
      <c r="C349" s="256"/>
      <c r="D349" s="256"/>
      <c r="E349" s="256"/>
      <c r="F349" s="256"/>
      <c r="G349" s="256"/>
      <c r="H349" s="256"/>
      <c r="I349" s="256"/>
      <c r="J349" s="256"/>
      <c r="K349" s="256"/>
      <c r="L349" s="256"/>
      <c r="M349" s="256"/>
      <c r="N349" s="256"/>
      <c r="O349" s="256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spans="1:26" ht="24" customHeight="1">
      <c r="A350" s="256"/>
      <c r="B350" s="257"/>
      <c r="C350" s="256"/>
      <c r="D350" s="256"/>
      <c r="E350" s="256"/>
      <c r="F350" s="256"/>
      <c r="G350" s="256"/>
      <c r="H350" s="256"/>
      <c r="I350" s="256"/>
      <c r="J350" s="256"/>
      <c r="K350" s="256"/>
      <c r="L350" s="256"/>
      <c r="M350" s="256"/>
      <c r="N350" s="256"/>
      <c r="O350" s="256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spans="1:26" ht="24" customHeight="1">
      <c r="A351" s="256"/>
      <c r="B351" s="257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spans="1:26" ht="24" customHeight="1">
      <c r="A352" s="256"/>
      <c r="B352" s="257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spans="1:26" ht="24" customHeight="1">
      <c r="A353" s="256"/>
      <c r="B353" s="257"/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spans="1:26" ht="24" customHeight="1">
      <c r="A354" s="256"/>
      <c r="B354" s="257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6"/>
      <c r="N354" s="256"/>
      <c r="O354" s="256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spans="1:26" ht="24" customHeight="1">
      <c r="A355" s="256"/>
      <c r="B355" s="257"/>
      <c r="C355" s="256"/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spans="1:26" ht="24" customHeight="1">
      <c r="A356" s="256"/>
      <c r="B356" s="257"/>
      <c r="C356" s="256"/>
      <c r="D356" s="256"/>
      <c r="E356" s="256"/>
      <c r="F356" s="256"/>
      <c r="G356" s="256"/>
      <c r="H356" s="256"/>
      <c r="I356" s="256"/>
      <c r="J356" s="256"/>
      <c r="K356" s="256"/>
      <c r="L356" s="256"/>
      <c r="M356" s="256"/>
      <c r="N356" s="256"/>
      <c r="O356" s="256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spans="1:26" ht="24" customHeight="1">
      <c r="A357" s="256"/>
      <c r="B357" s="257"/>
      <c r="C357" s="256"/>
      <c r="D357" s="256"/>
      <c r="E357" s="256"/>
      <c r="F357" s="256"/>
      <c r="G357" s="256"/>
      <c r="H357" s="256"/>
      <c r="I357" s="256"/>
      <c r="J357" s="256"/>
      <c r="K357" s="256"/>
      <c r="L357" s="256"/>
      <c r="M357" s="256"/>
      <c r="N357" s="256"/>
      <c r="O357" s="256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spans="1:26" ht="24" customHeight="1">
      <c r="A358" s="256"/>
      <c r="B358" s="257"/>
      <c r="C358" s="256"/>
      <c r="D358" s="256"/>
      <c r="E358" s="256"/>
      <c r="F358" s="256"/>
      <c r="G358" s="256"/>
      <c r="H358" s="256"/>
      <c r="I358" s="256"/>
      <c r="J358" s="256"/>
      <c r="K358" s="256"/>
      <c r="L358" s="256"/>
      <c r="M358" s="256"/>
      <c r="N358" s="256"/>
      <c r="O358" s="256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spans="1:26" ht="24" customHeight="1">
      <c r="A359" s="256"/>
      <c r="B359" s="257"/>
      <c r="C359" s="256"/>
      <c r="D359" s="256"/>
      <c r="E359" s="256"/>
      <c r="F359" s="256"/>
      <c r="G359" s="256"/>
      <c r="H359" s="256"/>
      <c r="I359" s="256"/>
      <c r="J359" s="256"/>
      <c r="K359" s="256"/>
      <c r="L359" s="256"/>
      <c r="M359" s="256"/>
      <c r="N359" s="256"/>
      <c r="O359" s="256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spans="1:26" ht="24" customHeight="1">
      <c r="A360" s="256"/>
      <c r="B360" s="257"/>
      <c r="C360" s="256"/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6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spans="1:26" ht="24" customHeight="1">
      <c r="A361" s="256"/>
      <c r="B361" s="257"/>
      <c r="C361" s="256"/>
      <c r="D361" s="256"/>
      <c r="E361" s="256"/>
      <c r="F361" s="256"/>
      <c r="G361" s="256"/>
      <c r="H361" s="256"/>
      <c r="I361" s="256"/>
      <c r="J361" s="256"/>
      <c r="K361" s="256"/>
      <c r="L361" s="256"/>
      <c r="M361" s="256"/>
      <c r="N361" s="256"/>
      <c r="O361" s="256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spans="1:26" ht="24" customHeight="1">
      <c r="A362" s="256"/>
      <c r="B362" s="257"/>
      <c r="C362" s="256"/>
      <c r="D362" s="256"/>
      <c r="E362" s="256"/>
      <c r="F362" s="256"/>
      <c r="G362" s="256"/>
      <c r="H362" s="256"/>
      <c r="I362" s="256"/>
      <c r="J362" s="256"/>
      <c r="K362" s="256"/>
      <c r="L362" s="256"/>
      <c r="M362" s="256"/>
      <c r="N362" s="256"/>
      <c r="O362" s="256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spans="1:26" ht="24" customHeight="1">
      <c r="A363" s="256"/>
      <c r="B363" s="257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spans="1:26" ht="24" customHeight="1">
      <c r="A364" s="256"/>
      <c r="B364" s="257"/>
      <c r="C364" s="256"/>
      <c r="D364" s="256"/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spans="1:26" ht="24" customHeight="1">
      <c r="A365" s="256"/>
      <c r="B365" s="257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spans="1:26" ht="24" customHeight="1">
      <c r="A366" s="256"/>
      <c r="B366" s="257"/>
      <c r="C366" s="256"/>
      <c r="D366" s="256"/>
      <c r="E366" s="256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spans="1:26" ht="24" customHeight="1">
      <c r="A367" s="256"/>
      <c r="B367" s="257"/>
      <c r="C367" s="256"/>
      <c r="D367" s="256"/>
      <c r="E367" s="256"/>
      <c r="F367" s="256"/>
      <c r="G367" s="256"/>
      <c r="H367" s="256"/>
      <c r="I367" s="256"/>
      <c r="J367" s="256"/>
      <c r="K367" s="256"/>
      <c r="L367" s="256"/>
      <c r="M367" s="256"/>
      <c r="N367" s="256"/>
      <c r="O367" s="256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spans="1:26" ht="24" customHeight="1">
      <c r="A368" s="256"/>
      <c r="B368" s="257"/>
      <c r="C368" s="256"/>
      <c r="D368" s="256"/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spans="1:26" ht="24" customHeight="1">
      <c r="A369" s="256"/>
      <c r="B369" s="257"/>
      <c r="C369" s="256"/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spans="1:26" ht="24" customHeight="1">
      <c r="A370" s="256"/>
      <c r="B370" s="257"/>
      <c r="C370" s="256"/>
      <c r="D370" s="256"/>
      <c r="E370" s="256"/>
      <c r="F370" s="256"/>
      <c r="G370" s="256"/>
      <c r="H370" s="256"/>
      <c r="I370" s="256"/>
      <c r="J370" s="256"/>
      <c r="K370" s="256"/>
      <c r="L370" s="256"/>
      <c r="M370" s="256"/>
      <c r="N370" s="256"/>
      <c r="O370" s="256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spans="1:26" ht="24" customHeight="1">
      <c r="A371" s="256"/>
      <c r="B371" s="257"/>
      <c r="C371" s="256"/>
      <c r="D371" s="256"/>
      <c r="E371" s="256"/>
      <c r="F371" s="256"/>
      <c r="G371" s="256"/>
      <c r="H371" s="256"/>
      <c r="I371" s="256"/>
      <c r="J371" s="256"/>
      <c r="K371" s="256"/>
      <c r="L371" s="256"/>
      <c r="M371" s="256"/>
      <c r="N371" s="256"/>
      <c r="O371" s="256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spans="1:26" ht="24" customHeight="1">
      <c r="A372" s="256"/>
      <c r="B372" s="257"/>
      <c r="C372" s="256"/>
      <c r="D372" s="256"/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spans="1:26" ht="24" customHeight="1">
      <c r="A373" s="256"/>
      <c r="B373" s="257"/>
      <c r="C373" s="256"/>
      <c r="D373" s="256"/>
      <c r="E373" s="256"/>
      <c r="F373" s="256"/>
      <c r="G373" s="256"/>
      <c r="H373" s="256"/>
      <c r="I373" s="256"/>
      <c r="J373" s="256"/>
      <c r="K373" s="256"/>
      <c r="L373" s="256"/>
      <c r="M373" s="256"/>
      <c r="N373" s="256"/>
      <c r="O373" s="256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spans="1:26" ht="24" customHeight="1">
      <c r="A374" s="256"/>
      <c r="B374" s="257"/>
      <c r="C374" s="256"/>
      <c r="D374" s="256"/>
      <c r="E374" s="256"/>
      <c r="F374" s="256"/>
      <c r="G374" s="256"/>
      <c r="H374" s="256"/>
      <c r="I374" s="256"/>
      <c r="J374" s="256"/>
      <c r="K374" s="256"/>
      <c r="L374" s="256"/>
      <c r="M374" s="256"/>
      <c r="N374" s="256"/>
      <c r="O374" s="256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spans="1:26" ht="24" customHeight="1">
      <c r="A375" s="256"/>
      <c r="B375" s="257"/>
      <c r="C375" s="256"/>
      <c r="D375" s="256"/>
      <c r="E375" s="256"/>
      <c r="F375" s="256"/>
      <c r="G375" s="256"/>
      <c r="H375" s="256"/>
      <c r="I375" s="256"/>
      <c r="J375" s="256"/>
      <c r="K375" s="256"/>
      <c r="L375" s="256"/>
      <c r="M375" s="256"/>
      <c r="N375" s="256"/>
      <c r="O375" s="256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spans="1:26" ht="24" customHeight="1">
      <c r="A376" s="256"/>
      <c r="B376" s="257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spans="1:26" ht="24" customHeight="1">
      <c r="A377" s="256"/>
      <c r="B377" s="257"/>
      <c r="C377" s="256"/>
      <c r="D377" s="256"/>
      <c r="E377" s="256"/>
      <c r="F377" s="256"/>
      <c r="G377" s="256"/>
      <c r="H377" s="256"/>
      <c r="I377" s="256"/>
      <c r="J377" s="256"/>
      <c r="K377" s="256"/>
      <c r="L377" s="256"/>
      <c r="M377" s="256"/>
      <c r="N377" s="256"/>
      <c r="O377" s="256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spans="1:26" ht="24" customHeight="1">
      <c r="A378" s="256"/>
      <c r="B378" s="257"/>
      <c r="C378" s="256"/>
      <c r="D378" s="256"/>
      <c r="E378" s="256"/>
      <c r="F378" s="256"/>
      <c r="G378" s="256"/>
      <c r="H378" s="256"/>
      <c r="I378" s="256"/>
      <c r="J378" s="256"/>
      <c r="K378" s="256"/>
      <c r="L378" s="256"/>
      <c r="M378" s="256"/>
      <c r="N378" s="256"/>
      <c r="O378" s="256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spans="1:26" ht="24" customHeight="1">
      <c r="A379" s="256"/>
      <c r="B379" s="257"/>
      <c r="C379" s="256"/>
      <c r="D379" s="256"/>
      <c r="E379" s="256"/>
      <c r="F379" s="256"/>
      <c r="G379" s="256"/>
      <c r="H379" s="256"/>
      <c r="I379" s="256"/>
      <c r="J379" s="256"/>
      <c r="K379" s="256"/>
      <c r="L379" s="256"/>
      <c r="M379" s="256"/>
      <c r="N379" s="256"/>
      <c r="O379" s="256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spans="1:26" ht="24" customHeight="1">
      <c r="A380" s="256"/>
      <c r="B380" s="257"/>
      <c r="C380" s="256"/>
      <c r="D380" s="256"/>
      <c r="E380" s="256"/>
      <c r="F380" s="256"/>
      <c r="G380" s="256"/>
      <c r="H380" s="256"/>
      <c r="I380" s="256"/>
      <c r="J380" s="256"/>
      <c r="K380" s="256"/>
      <c r="L380" s="256"/>
      <c r="M380" s="256"/>
      <c r="N380" s="256"/>
      <c r="O380" s="256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spans="1:26" ht="24" customHeight="1">
      <c r="A381" s="256"/>
      <c r="B381" s="257"/>
      <c r="C381" s="256"/>
      <c r="D381" s="256"/>
      <c r="E381" s="256"/>
      <c r="F381" s="256"/>
      <c r="G381" s="256"/>
      <c r="H381" s="256"/>
      <c r="I381" s="256"/>
      <c r="J381" s="256"/>
      <c r="K381" s="256"/>
      <c r="L381" s="256"/>
      <c r="M381" s="256"/>
      <c r="N381" s="256"/>
      <c r="O381" s="256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spans="1:26" ht="24" customHeight="1">
      <c r="A382" s="256"/>
      <c r="B382" s="257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spans="1:26" ht="24" customHeight="1">
      <c r="A383" s="256"/>
      <c r="B383" s="257"/>
      <c r="C383" s="256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spans="1:26" ht="24" customHeight="1">
      <c r="A384" s="256"/>
      <c r="B384" s="257"/>
      <c r="C384" s="256"/>
      <c r="D384" s="256"/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spans="1:26" ht="24" customHeight="1">
      <c r="A385" s="256"/>
      <c r="B385" s="257"/>
      <c r="C385" s="256"/>
      <c r="D385" s="256"/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spans="1:26" ht="24" customHeight="1">
      <c r="A386" s="256"/>
      <c r="B386" s="257"/>
      <c r="C386" s="256"/>
      <c r="D386" s="256"/>
      <c r="E386" s="256"/>
      <c r="F386" s="256"/>
      <c r="G386" s="256"/>
      <c r="H386" s="256"/>
      <c r="I386" s="256"/>
      <c r="J386" s="256"/>
      <c r="K386" s="256"/>
      <c r="L386" s="256"/>
      <c r="M386" s="256"/>
      <c r="N386" s="256"/>
      <c r="O386" s="256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spans="1:26" ht="24" customHeight="1">
      <c r="A387" s="256"/>
      <c r="B387" s="257"/>
      <c r="C387" s="256"/>
      <c r="D387" s="256"/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spans="1:26" ht="24" customHeight="1">
      <c r="A388" s="256"/>
      <c r="B388" s="257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spans="1:26" ht="24" customHeight="1">
      <c r="A389" s="256"/>
      <c r="B389" s="257"/>
      <c r="C389" s="256"/>
      <c r="D389" s="256"/>
      <c r="E389" s="256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spans="1:26" ht="24" customHeight="1">
      <c r="A390" s="256"/>
      <c r="B390" s="257"/>
      <c r="C390" s="256"/>
      <c r="D390" s="256"/>
      <c r="E390" s="256"/>
      <c r="F390" s="256"/>
      <c r="G390" s="256"/>
      <c r="H390" s="256"/>
      <c r="I390" s="256"/>
      <c r="J390" s="256"/>
      <c r="K390" s="256"/>
      <c r="L390" s="256"/>
      <c r="M390" s="256"/>
      <c r="N390" s="256"/>
      <c r="O390" s="256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spans="1:26" ht="24" customHeight="1">
      <c r="A391" s="256"/>
      <c r="B391" s="257"/>
      <c r="C391" s="256"/>
      <c r="D391" s="256"/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spans="1:26" ht="24" customHeight="1">
      <c r="A392" s="256"/>
      <c r="B392" s="257"/>
      <c r="C392" s="256"/>
      <c r="D392" s="256"/>
      <c r="E392" s="256"/>
      <c r="F392" s="256"/>
      <c r="G392" s="256"/>
      <c r="H392" s="256"/>
      <c r="I392" s="256"/>
      <c r="J392" s="256"/>
      <c r="K392" s="256"/>
      <c r="L392" s="256"/>
      <c r="M392" s="256"/>
      <c r="N392" s="256"/>
      <c r="O392" s="256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spans="1:26" ht="24" customHeight="1">
      <c r="A393" s="256"/>
      <c r="B393" s="257"/>
      <c r="C393" s="256"/>
      <c r="D393" s="256"/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spans="1:26" ht="24" customHeight="1">
      <c r="A394" s="256"/>
      <c r="B394" s="257"/>
      <c r="C394" s="256"/>
      <c r="D394" s="256"/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spans="1:26" ht="24" customHeight="1">
      <c r="A395" s="256"/>
      <c r="B395" s="257"/>
      <c r="C395" s="256"/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spans="1:26" ht="24" customHeight="1">
      <c r="A396" s="256"/>
      <c r="B396" s="257"/>
      <c r="C396" s="256"/>
      <c r="D396" s="256"/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spans="1:26" ht="24" customHeight="1">
      <c r="A397" s="256"/>
      <c r="B397" s="257"/>
      <c r="C397" s="256"/>
      <c r="D397" s="256"/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spans="1:26" ht="24" customHeight="1">
      <c r="A398" s="256"/>
      <c r="B398" s="257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spans="1:26" ht="24" customHeight="1">
      <c r="A399" s="256"/>
      <c r="B399" s="257"/>
      <c r="C399" s="256"/>
      <c r="D399" s="256"/>
      <c r="E399" s="256"/>
      <c r="F399" s="256"/>
      <c r="G399" s="256"/>
      <c r="H399" s="256"/>
      <c r="I399" s="256"/>
      <c r="J399" s="256"/>
      <c r="K399" s="256"/>
      <c r="L399" s="256"/>
      <c r="M399" s="256"/>
      <c r="N399" s="256"/>
      <c r="O399" s="256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spans="1:26" ht="24" customHeight="1">
      <c r="A400" s="256"/>
      <c r="B400" s="257"/>
      <c r="C400" s="256"/>
      <c r="D400" s="256"/>
      <c r="E400" s="256"/>
      <c r="F400" s="256"/>
      <c r="G400" s="256"/>
      <c r="H400" s="256"/>
      <c r="I400" s="256"/>
      <c r="J400" s="256"/>
      <c r="K400" s="256"/>
      <c r="L400" s="256"/>
      <c r="M400" s="256"/>
      <c r="N400" s="256"/>
      <c r="O400" s="256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spans="1:26" ht="24" customHeight="1">
      <c r="A401" s="256"/>
      <c r="B401" s="257"/>
      <c r="C401" s="256"/>
      <c r="D401" s="256"/>
      <c r="E401" s="256"/>
      <c r="F401" s="256"/>
      <c r="G401" s="256"/>
      <c r="H401" s="256"/>
      <c r="I401" s="256"/>
      <c r="J401" s="256"/>
      <c r="K401" s="256"/>
      <c r="L401" s="256"/>
      <c r="M401" s="256"/>
      <c r="N401" s="256"/>
      <c r="O401" s="256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spans="1:26" ht="24" customHeight="1">
      <c r="A402" s="256"/>
      <c r="B402" s="257"/>
      <c r="C402" s="256"/>
      <c r="D402" s="256"/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spans="1:26" ht="24" customHeight="1">
      <c r="A403" s="256"/>
      <c r="B403" s="257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spans="1:26" ht="24" customHeight="1">
      <c r="A404" s="256"/>
      <c r="B404" s="257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spans="1:26" ht="24" customHeight="1">
      <c r="A405" s="256"/>
      <c r="B405" s="257"/>
      <c r="C405" s="256"/>
      <c r="D405" s="256"/>
      <c r="E405" s="256"/>
      <c r="F405" s="256"/>
      <c r="G405" s="256"/>
      <c r="H405" s="256"/>
      <c r="I405" s="256"/>
      <c r="J405" s="256"/>
      <c r="K405" s="256"/>
      <c r="L405" s="256"/>
      <c r="M405" s="256"/>
      <c r="N405" s="256"/>
      <c r="O405" s="256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spans="1:26" ht="24" customHeight="1">
      <c r="A406" s="256"/>
      <c r="B406" s="257"/>
      <c r="C406" s="256"/>
      <c r="D406" s="256"/>
      <c r="E406" s="256"/>
      <c r="F406" s="256"/>
      <c r="G406" s="256"/>
      <c r="H406" s="256"/>
      <c r="I406" s="256"/>
      <c r="J406" s="256"/>
      <c r="K406" s="256"/>
      <c r="L406" s="256"/>
      <c r="M406" s="256"/>
      <c r="N406" s="256"/>
      <c r="O406" s="256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spans="1:26" ht="24" customHeight="1">
      <c r="A407" s="256"/>
      <c r="B407" s="257"/>
      <c r="C407" s="256"/>
      <c r="D407" s="256"/>
      <c r="E407" s="256"/>
      <c r="F407" s="256"/>
      <c r="G407" s="256"/>
      <c r="H407" s="256"/>
      <c r="I407" s="256"/>
      <c r="J407" s="256"/>
      <c r="K407" s="256"/>
      <c r="L407" s="256"/>
      <c r="M407" s="256"/>
      <c r="N407" s="256"/>
      <c r="O407" s="256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spans="1:26" ht="24" customHeight="1">
      <c r="A408" s="256"/>
      <c r="B408" s="257"/>
      <c r="C408" s="256"/>
      <c r="D408" s="256"/>
      <c r="E408" s="256"/>
      <c r="F408" s="256"/>
      <c r="G408" s="256"/>
      <c r="H408" s="256"/>
      <c r="I408" s="256"/>
      <c r="J408" s="256"/>
      <c r="K408" s="256"/>
      <c r="L408" s="256"/>
      <c r="M408" s="256"/>
      <c r="N408" s="256"/>
      <c r="O408" s="256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spans="1:26" ht="24" customHeight="1">
      <c r="A409" s="256"/>
      <c r="B409" s="257"/>
      <c r="C409" s="256"/>
      <c r="D409" s="256"/>
      <c r="E409" s="256"/>
      <c r="F409" s="256"/>
      <c r="G409" s="256"/>
      <c r="H409" s="256"/>
      <c r="I409" s="256"/>
      <c r="J409" s="256"/>
      <c r="K409" s="256"/>
      <c r="L409" s="256"/>
      <c r="M409" s="256"/>
      <c r="N409" s="256"/>
      <c r="O409" s="256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spans="1:26" ht="24" customHeight="1">
      <c r="A410" s="256"/>
      <c r="B410" s="257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spans="1:26" ht="24" customHeight="1">
      <c r="A411" s="256"/>
      <c r="B411" s="257"/>
      <c r="C411" s="256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spans="1:26" ht="24" customHeight="1">
      <c r="A412" s="256"/>
      <c r="B412" s="257"/>
      <c r="C412" s="256"/>
      <c r="D412" s="256"/>
      <c r="E412" s="256"/>
      <c r="F412" s="256"/>
      <c r="G412" s="256"/>
      <c r="H412" s="256"/>
      <c r="I412" s="256"/>
      <c r="J412" s="256"/>
      <c r="K412" s="256"/>
      <c r="L412" s="256"/>
      <c r="M412" s="256"/>
      <c r="N412" s="256"/>
      <c r="O412" s="256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spans="1:26" ht="24" customHeight="1">
      <c r="A413" s="256"/>
      <c r="B413" s="257"/>
      <c r="C413" s="256"/>
      <c r="D413" s="256"/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spans="1:26" ht="24" customHeight="1">
      <c r="A414" s="256"/>
      <c r="B414" s="257"/>
      <c r="C414" s="256"/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spans="1:26" ht="24" customHeight="1">
      <c r="A415" s="256"/>
      <c r="B415" s="257"/>
      <c r="C415" s="256"/>
      <c r="D415" s="256"/>
      <c r="E415" s="256"/>
      <c r="F415" s="256"/>
      <c r="G415" s="256"/>
      <c r="H415" s="256"/>
      <c r="I415" s="256"/>
      <c r="J415" s="256"/>
      <c r="K415" s="256"/>
      <c r="L415" s="256"/>
      <c r="M415" s="256"/>
      <c r="N415" s="256"/>
      <c r="O415" s="256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spans="1:26" ht="24" customHeight="1">
      <c r="A416" s="256"/>
      <c r="B416" s="257"/>
      <c r="C416" s="256"/>
      <c r="D416" s="256"/>
      <c r="E416" s="256"/>
      <c r="F416" s="256"/>
      <c r="G416" s="256"/>
      <c r="H416" s="256"/>
      <c r="I416" s="256"/>
      <c r="J416" s="256"/>
      <c r="K416" s="256"/>
      <c r="L416" s="256"/>
      <c r="M416" s="256"/>
      <c r="N416" s="256"/>
      <c r="O416" s="256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spans="1:26" ht="24" customHeight="1">
      <c r="A417" s="256"/>
      <c r="B417" s="257"/>
      <c r="C417" s="256"/>
      <c r="D417" s="256"/>
      <c r="E417" s="256"/>
      <c r="F417" s="256"/>
      <c r="G417" s="256"/>
      <c r="H417" s="256"/>
      <c r="I417" s="256"/>
      <c r="J417" s="256"/>
      <c r="K417" s="256"/>
      <c r="L417" s="256"/>
      <c r="M417" s="256"/>
      <c r="N417" s="256"/>
      <c r="O417" s="256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spans="1:26" ht="24" customHeight="1">
      <c r="A418" s="256"/>
      <c r="B418" s="257"/>
      <c r="C418" s="256"/>
      <c r="D418" s="256"/>
      <c r="E418" s="256"/>
      <c r="F418" s="256"/>
      <c r="G418" s="256"/>
      <c r="H418" s="256"/>
      <c r="I418" s="256"/>
      <c r="J418" s="256"/>
      <c r="K418" s="256"/>
      <c r="L418" s="256"/>
      <c r="M418" s="256"/>
      <c r="N418" s="256"/>
      <c r="O418" s="256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spans="1:26" ht="24" customHeight="1">
      <c r="A419" s="256"/>
      <c r="B419" s="257"/>
      <c r="C419" s="256"/>
      <c r="D419" s="256"/>
      <c r="E419" s="256"/>
      <c r="F419" s="256"/>
      <c r="G419" s="256"/>
      <c r="H419" s="256"/>
      <c r="I419" s="256"/>
      <c r="J419" s="256"/>
      <c r="K419" s="256"/>
      <c r="L419" s="256"/>
      <c r="M419" s="256"/>
      <c r="N419" s="256"/>
      <c r="O419" s="256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spans="1:26" ht="24" customHeight="1">
      <c r="A420" s="256"/>
      <c r="B420" s="257"/>
      <c r="C420" s="256"/>
      <c r="D420" s="256"/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spans="1:26" ht="24" customHeight="1">
      <c r="A421" s="256"/>
      <c r="B421" s="257"/>
      <c r="C421" s="256"/>
      <c r="D421" s="256"/>
      <c r="E421" s="256"/>
      <c r="F421" s="256"/>
      <c r="G421" s="256"/>
      <c r="H421" s="256"/>
      <c r="I421" s="256"/>
      <c r="J421" s="256"/>
      <c r="K421" s="256"/>
      <c r="L421" s="256"/>
      <c r="M421" s="256"/>
      <c r="N421" s="256"/>
      <c r="O421" s="256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spans="1:26" ht="24" customHeight="1">
      <c r="A422" s="256"/>
      <c r="B422" s="257"/>
      <c r="C422" s="256"/>
      <c r="D422" s="256"/>
      <c r="E422" s="256"/>
      <c r="F422" s="256"/>
      <c r="G422" s="256"/>
      <c r="H422" s="256"/>
      <c r="I422" s="256"/>
      <c r="J422" s="256"/>
      <c r="K422" s="256"/>
      <c r="L422" s="256"/>
      <c r="M422" s="256"/>
      <c r="N422" s="256"/>
      <c r="O422" s="256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spans="1:26" ht="24" customHeight="1">
      <c r="A423" s="256"/>
      <c r="B423" s="257"/>
      <c r="C423" s="256"/>
      <c r="D423" s="256"/>
      <c r="E423" s="256"/>
      <c r="F423" s="256"/>
      <c r="G423" s="256"/>
      <c r="H423" s="256"/>
      <c r="I423" s="256"/>
      <c r="J423" s="256"/>
      <c r="K423" s="256"/>
      <c r="L423" s="256"/>
      <c r="M423" s="256"/>
      <c r="N423" s="256"/>
      <c r="O423" s="256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spans="1:26" ht="24" customHeight="1">
      <c r="A424" s="256"/>
      <c r="B424" s="257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spans="1:26" ht="24" customHeight="1">
      <c r="A425" s="256"/>
      <c r="B425" s="257"/>
      <c r="C425" s="256"/>
      <c r="D425" s="256"/>
      <c r="E425" s="256"/>
      <c r="F425" s="256"/>
      <c r="G425" s="256"/>
      <c r="H425" s="256"/>
      <c r="I425" s="256"/>
      <c r="J425" s="256"/>
      <c r="K425" s="256"/>
      <c r="L425" s="256"/>
      <c r="M425" s="256"/>
      <c r="N425" s="256"/>
      <c r="O425" s="256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spans="1:26" ht="24" customHeight="1">
      <c r="A426" s="256"/>
      <c r="B426" s="257"/>
      <c r="C426" s="256"/>
      <c r="D426" s="256"/>
      <c r="E426" s="256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spans="1:26" ht="24" customHeight="1">
      <c r="A427" s="256"/>
      <c r="B427" s="257"/>
      <c r="C427" s="256"/>
      <c r="D427" s="256"/>
      <c r="E427" s="256"/>
      <c r="F427" s="256"/>
      <c r="G427" s="256"/>
      <c r="H427" s="256"/>
      <c r="I427" s="256"/>
      <c r="J427" s="256"/>
      <c r="K427" s="256"/>
      <c r="L427" s="256"/>
      <c r="M427" s="256"/>
      <c r="N427" s="256"/>
      <c r="O427" s="256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spans="1:26" ht="24" customHeight="1">
      <c r="A428" s="256"/>
      <c r="B428" s="257"/>
      <c r="C428" s="256"/>
      <c r="D428" s="256"/>
      <c r="E428" s="256"/>
      <c r="F428" s="256"/>
      <c r="G428" s="256"/>
      <c r="H428" s="256"/>
      <c r="I428" s="256"/>
      <c r="J428" s="256"/>
      <c r="K428" s="256"/>
      <c r="L428" s="256"/>
      <c r="M428" s="256"/>
      <c r="N428" s="256"/>
      <c r="O428" s="256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spans="1:26" ht="24" customHeight="1">
      <c r="A429" s="256"/>
      <c r="B429" s="257"/>
      <c r="C429" s="256"/>
      <c r="D429" s="256"/>
      <c r="E429" s="256"/>
      <c r="F429" s="256"/>
      <c r="G429" s="256"/>
      <c r="H429" s="256"/>
      <c r="I429" s="256"/>
      <c r="J429" s="256"/>
      <c r="K429" s="256"/>
      <c r="L429" s="256"/>
      <c r="M429" s="256"/>
      <c r="N429" s="256"/>
      <c r="O429" s="256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spans="1:26" ht="24" customHeight="1">
      <c r="A430" s="256"/>
      <c r="B430" s="257"/>
      <c r="C430" s="256"/>
      <c r="D430" s="256"/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spans="1:26" ht="24" customHeight="1">
      <c r="A431" s="256"/>
      <c r="B431" s="257"/>
      <c r="C431" s="256"/>
      <c r="D431" s="256"/>
      <c r="E431" s="256"/>
      <c r="F431" s="256"/>
      <c r="G431" s="256"/>
      <c r="H431" s="256"/>
      <c r="I431" s="256"/>
      <c r="J431" s="256"/>
      <c r="K431" s="256"/>
      <c r="L431" s="256"/>
      <c r="M431" s="256"/>
      <c r="N431" s="256"/>
      <c r="O431" s="256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spans="1:26" ht="24" customHeight="1">
      <c r="A432" s="256"/>
      <c r="B432" s="257"/>
      <c r="C432" s="256"/>
      <c r="D432" s="256"/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spans="1:26" ht="24" customHeight="1">
      <c r="A433" s="256"/>
      <c r="B433" s="257"/>
      <c r="C433" s="256"/>
      <c r="D433" s="256"/>
      <c r="E433" s="256"/>
      <c r="F433" s="256"/>
      <c r="G433" s="256"/>
      <c r="H433" s="256"/>
      <c r="I433" s="256"/>
      <c r="J433" s="256"/>
      <c r="K433" s="256"/>
      <c r="L433" s="256"/>
      <c r="M433" s="256"/>
      <c r="N433" s="256"/>
      <c r="O433" s="256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spans="1:26" ht="24" customHeight="1">
      <c r="A434" s="256"/>
      <c r="B434" s="257"/>
      <c r="C434" s="256"/>
      <c r="D434" s="256"/>
      <c r="E434" s="256"/>
      <c r="F434" s="256"/>
      <c r="G434" s="256"/>
      <c r="H434" s="256"/>
      <c r="I434" s="256"/>
      <c r="J434" s="256"/>
      <c r="K434" s="256"/>
      <c r="L434" s="256"/>
      <c r="M434" s="256"/>
      <c r="N434" s="256"/>
      <c r="O434" s="256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spans="1:26" ht="24" customHeight="1">
      <c r="A435" s="256"/>
      <c r="B435" s="257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spans="1:26" ht="24" customHeight="1">
      <c r="A436" s="256"/>
      <c r="B436" s="257"/>
      <c r="C436" s="256"/>
      <c r="D436" s="256"/>
      <c r="E436" s="256"/>
      <c r="F436" s="256"/>
      <c r="G436" s="256"/>
      <c r="H436" s="256"/>
      <c r="I436" s="256"/>
      <c r="J436" s="256"/>
      <c r="K436" s="256"/>
      <c r="L436" s="256"/>
      <c r="M436" s="256"/>
      <c r="N436" s="256"/>
      <c r="O436" s="256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spans="1:26" ht="24" customHeight="1">
      <c r="A437" s="256"/>
      <c r="B437" s="257"/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spans="1:26" ht="24" customHeight="1">
      <c r="A438" s="256"/>
      <c r="B438" s="257"/>
      <c r="C438" s="256"/>
      <c r="D438" s="256"/>
      <c r="E438" s="256"/>
      <c r="F438" s="256"/>
      <c r="G438" s="256"/>
      <c r="H438" s="256"/>
      <c r="I438" s="256"/>
      <c r="J438" s="256"/>
      <c r="K438" s="256"/>
      <c r="L438" s="256"/>
      <c r="M438" s="256"/>
      <c r="N438" s="256"/>
      <c r="O438" s="256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spans="1:26" ht="24" customHeight="1">
      <c r="A439" s="256"/>
      <c r="B439" s="257"/>
      <c r="C439" s="256"/>
      <c r="D439" s="256"/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  <c r="O439" s="256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spans="1:26" ht="24" customHeight="1">
      <c r="A440" s="256"/>
      <c r="B440" s="257"/>
      <c r="C440" s="256"/>
      <c r="D440" s="256"/>
      <c r="E440" s="256"/>
      <c r="F440" s="256"/>
      <c r="G440" s="256"/>
      <c r="H440" s="256"/>
      <c r="I440" s="256"/>
      <c r="J440" s="256"/>
      <c r="K440" s="256"/>
      <c r="L440" s="256"/>
      <c r="M440" s="256"/>
      <c r="N440" s="256"/>
      <c r="O440" s="256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spans="1:26" ht="24" customHeight="1">
      <c r="A441" s="256"/>
      <c r="B441" s="257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spans="1:26" ht="24" customHeight="1">
      <c r="A442" s="256"/>
      <c r="B442" s="257"/>
      <c r="C442" s="256"/>
      <c r="D442" s="256"/>
      <c r="E442" s="256"/>
      <c r="F442" s="256"/>
      <c r="G442" s="256"/>
      <c r="H442" s="256"/>
      <c r="I442" s="256"/>
      <c r="J442" s="256"/>
      <c r="K442" s="256"/>
      <c r="L442" s="256"/>
      <c r="M442" s="256"/>
      <c r="N442" s="256"/>
      <c r="O442" s="256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spans="1:26" ht="24" customHeight="1">
      <c r="A443" s="256"/>
      <c r="B443" s="257"/>
      <c r="C443" s="256"/>
      <c r="D443" s="256"/>
      <c r="E443" s="256"/>
      <c r="F443" s="256"/>
      <c r="G443" s="256"/>
      <c r="H443" s="256"/>
      <c r="I443" s="256"/>
      <c r="J443" s="256"/>
      <c r="K443" s="256"/>
      <c r="L443" s="256"/>
      <c r="M443" s="256"/>
      <c r="N443" s="256"/>
      <c r="O443" s="256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spans="1:26" ht="24" customHeight="1">
      <c r="A444" s="256"/>
      <c r="B444" s="257"/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spans="1:26" ht="24" customHeight="1">
      <c r="A445" s="256"/>
      <c r="B445" s="257"/>
      <c r="C445" s="256"/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spans="1:26" ht="24" customHeight="1">
      <c r="A446" s="256"/>
      <c r="B446" s="257"/>
      <c r="C446" s="256"/>
      <c r="D446" s="256"/>
      <c r="E446" s="256"/>
      <c r="F446" s="256"/>
      <c r="G446" s="256"/>
      <c r="H446" s="256"/>
      <c r="I446" s="256"/>
      <c r="J446" s="256"/>
      <c r="K446" s="256"/>
      <c r="L446" s="256"/>
      <c r="M446" s="256"/>
      <c r="N446" s="256"/>
      <c r="O446" s="256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spans="1:26" ht="24" customHeight="1">
      <c r="A447" s="256"/>
      <c r="B447" s="257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spans="1:26" ht="24" customHeight="1">
      <c r="A448" s="256"/>
      <c r="B448" s="257"/>
      <c r="C448" s="256"/>
      <c r="D448" s="256"/>
      <c r="E448" s="256"/>
      <c r="F448" s="256"/>
      <c r="G448" s="256"/>
      <c r="H448" s="256"/>
      <c r="I448" s="256"/>
      <c r="J448" s="256"/>
      <c r="K448" s="256"/>
      <c r="L448" s="256"/>
      <c r="M448" s="256"/>
      <c r="N448" s="256"/>
      <c r="O448" s="256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spans="1:26" ht="24" customHeight="1">
      <c r="A449" s="256"/>
      <c r="B449" s="257"/>
      <c r="C449" s="256"/>
      <c r="D449" s="256"/>
      <c r="E449" s="256"/>
      <c r="F449" s="256"/>
      <c r="G449" s="256"/>
      <c r="H449" s="256"/>
      <c r="I449" s="256"/>
      <c r="J449" s="256"/>
      <c r="K449" s="256"/>
      <c r="L449" s="256"/>
      <c r="M449" s="256"/>
      <c r="N449" s="256"/>
      <c r="O449" s="256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spans="1:26" ht="24" customHeight="1">
      <c r="A450" s="256"/>
      <c r="B450" s="257"/>
      <c r="C450" s="256"/>
      <c r="D450" s="256"/>
      <c r="E450" s="256"/>
      <c r="F450" s="256"/>
      <c r="G450" s="256"/>
      <c r="H450" s="256"/>
      <c r="I450" s="256"/>
      <c r="J450" s="256"/>
      <c r="K450" s="256"/>
      <c r="L450" s="256"/>
      <c r="M450" s="256"/>
      <c r="N450" s="256"/>
      <c r="O450" s="256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spans="1:26" ht="24" customHeight="1">
      <c r="A451" s="256"/>
      <c r="B451" s="257"/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spans="1:26" ht="24" customHeight="1">
      <c r="A452" s="256"/>
      <c r="B452" s="257"/>
      <c r="C452" s="256"/>
      <c r="D452" s="256"/>
      <c r="E452" s="256"/>
      <c r="F452" s="256"/>
      <c r="G452" s="256"/>
      <c r="H452" s="256"/>
      <c r="I452" s="256"/>
      <c r="J452" s="256"/>
      <c r="K452" s="256"/>
      <c r="L452" s="256"/>
      <c r="M452" s="256"/>
      <c r="N452" s="256"/>
      <c r="O452" s="256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spans="1:26" ht="24" customHeight="1">
      <c r="A453" s="256"/>
      <c r="B453" s="257"/>
      <c r="C453" s="256"/>
      <c r="D453" s="256"/>
      <c r="E453" s="256"/>
      <c r="F453" s="256"/>
      <c r="G453" s="256"/>
      <c r="H453" s="256"/>
      <c r="I453" s="256"/>
      <c r="J453" s="256"/>
      <c r="K453" s="256"/>
      <c r="L453" s="256"/>
      <c r="M453" s="256"/>
      <c r="N453" s="256"/>
      <c r="O453" s="256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spans="1:26" ht="24" customHeight="1">
      <c r="A454" s="256"/>
      <c r="B454" s="257"/>
      <c r="C454" s="256"/>
      <c r="D454" s="256"/>
      <c r="E454" s="256"/>
      <c r="F454" s="256"/>
      <c r="G454" s="256"/>
      <c r="H454" s="256"/>
      <c r="I454" s="256"/>
      <c r="J454" s="256"/>
      <c r="K454" s="256"/>
      <c r="L454" s="256"/>
      <c r="M454" s="256"/>
      <c r="N454" s="256"/>
      <c r="O454" s="256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spans="1:26" ht="24" customHeight="1">
      <c r="A455" s="256"/>
      <c r="B455" s="257"/>
      <c r="C455" s="256"/>
      <c r="D455" s="256"/>
      <c r="E455" s="256"/>
      <c r="F455" s="256"/>
      <c r="G455" s="256"/>
      <c r="H455" s="256"/>
      <c r="I455" s="256"/>
      <c r="J455" s="256"/>
      <c r="K455" s="256"/>
      <c r="L455" s="256"/>
      <c r="M455" s="256"/>
      <c r="N455" s="256"/>
      <c r="O455" s="256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spans="1:26" ht="24" customHeight="1">
      <c r="A456" s="256"/>
      <c r="B456" s="257"/>
      <c r="C456" s="256"/>
      <c r="D456" s="256"/>
      <c r="E456" s="256"/>
      <c r="F456" s="256"/>
      <c r="G456" s="256"/>
      <c r="H456" s="256"/>
      <c r="I456" s="256"/>
      <c r="J456" s="256"/>
      <c r="K456" s="256"/>
      <c r="L456" s="256"/>
      <c r="M456" s="256"/>
      <c r="N456" s="256"/>
      <c r="O456" s="256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spans="1:26" ht="24" customHeight="1">
      <c r="A457" s="256"/>
      <c r="B457" s="257"/>
      <c r="C457" s="256"/>
      <c r="D457" s="256"/>
      <c r="E457" s="256"/>
      <c r="F457" s="256"/>
      <c r="G457" s="256"/>
      <c r="H457" s="256"/>
      <c r="I457" s="256"/>
      <c r="J457" s="256"/>
      <c r="K457" s="256"/>
      <c r="L457" s="256"/>
      <c r="M457" s="256"/>
      <c r="N457" s="256"/>
      <c r="O457" s="256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spans="1:26" ht="24" customHeight="1">
      <c r="A458" s="256"/>
      <c r="B458" s="257"/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spans="1:26" ht="24" customHeight="1">
      <c r="A459" s="256"/>
      <c r="B459" s="257"/>
      <c r="C459" s="256"/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  <c r="O459" s="256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spans="1:26" ht="24" customHeight="1">
      <c r="A460" s="256"/>
      <c r="B460" s="257"/>
      <c r="C460" s="256"/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spans="1:26" ht="24" customHeight="1">
      <c r="A461" s="256"/>
      <c r="B461" s="257"/>
      <c r="C461" s="256"/>
      <c r="D461" s="256"/>
      <c r="E461" s="256"/>
      <c r="F461" s="256"/>
      <c r="G461" s="256"/>
      <c r="H461" s="256"/>
      <c r="I461" s="256"/>
      <c r="J461" s="256"/>
      <c r="K461" s="256"/>
      <c r="L461" s="256"/>
      <c r="M461" s="256"/>
      <c r="N461" s="256"/>
      <c r="O461" s="256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spans="1:26" ht="24" customHeight="1">
      <c r="A462" s="256"/>
      <c r="B462" s="257"/>
      <c r="C462" s="256"/>
      <c r="D462" s="256"/>
      <c r="E462" s="256"/>
      <c r="F462" s="256"/>
      <c r="G462" s="256"/>
      <c r="H462" s="256"/>
      <c r="I462" s="256"/>
      <c r="J462" s="256"/>
      <c r="K462" s="256"/>
      <c r="L462" s="256"/>
      <c r="M462" s="256"/>
      <c r="N462" s="256"/>
      <c r="O462" s="256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spans="1:26" ht="24" customHeight="1">
      <c r="A463" s="256"/>
      <c r="B463" s="257"/>
      <c r="C463" s="256"/>
      <c r="D463" s="256"/>
      <c r="E463" s="256"/>
      <c r="F463" s="256"/>
      <c r="G463" s="256"/>
      <c r="H463" s="256"/>
      <c r="I463" s="256"/>
      <c r="J463" s="256"/>
      <c r="K463" s="256"/>
      <c r="L463" s="256"/>
      <c r="M463" s="256"/>
      <c r="N463" s="256"/>
      <c r="O463" s="256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spans="1:26" ht="24" customHeight="1">
      <c r="A464" s="256"/>
      <c r="B464" s="257"/>
      <c r="C464" s="256"/>
      <c r="D464" s="256"/>
      <c r="E464" s="256"/>
      <c r="F464" s="256"/>
      <c r="G464" s="256"/>
      <c r="H464" s="256"/>
      <c r="I464" s="256"/>
      <c r="J464" s="256"/>
      <c r="K464" s="256"/>
      <c r="L464" s="256"/>
      <c r="M464" s="256"/>
      <c r="N464" s="256"/>
      <c r="O464" s="256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spans="1:26" ht="24" customHeight="1">
      <c r="A465" s="256"/>
      <c r="B465" s="257"/>
      <c r="C465" s="256"/>
      <c r="D465" s="256"/>
      <c r="E465" s="256"/>
      <c r="F465" s="256"/>
      <c r="G465" s="256"/>
      <c r="H465" s="256"/>
      <c r="I465" s="256"/>
      <c r="J465" s="256"/>
      <c r="K465" s="256"/>
      <c r="L465" s="256"/>
      <c r="M465" s="256"/>
      <c r="N465" s="256"/>
      <c r="O465" s="256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spans="1:26" ht="24" customHeight="1">
      <c r="A466" s="256"/>
      <c r="B466" s="257"/>
      <c r="C466" s="256"/>
      <c r="D466" s="256"/>
      <c r="E466" s="256"/>
      <c r="F466" s="256"/>
      <c r="G466" s="256"/>
      <c r="H466" s="256"/>
      <c r="I466" s="256"/>
      <c r="J466" s="256"/>
      <c r="K466" s="256"/>
      <c r="L466" s="256"/>
      <c r="M466" s="256"/>
      <c r="N466" s="256"/>
      <c r="O466" s="256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spans="1:26" ht="24" customHeight="1">
      <c r="A467" s="256"/>
      <c r="B467" s="257"/>
      <c r="C467" s="256"/>
      <c r="D467" s="256"/>
      <c r="E467" s="256"/>
      <c r="F467" s="256"/>
      <c r="G467" s="256"/>
      <c r="H467" s="256"/>
      <c r="I467" s="256"/>
      <c r="J467" s="256"/>
      <c r="K467" s="256"/>
      <c r="L467" s="256"/>
      <c r="M467" s="256"/>
      <c r="N467" s="256"/>
      <c r="O467" s="256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spans="1:26" ht="24" customHeight="1">
      <c r="A468" s="256"/>
      <c r="B468" s="257"/>
      <c r="C468" s="256"/>
      <c r="D468" s="256"/>
      <c r="E468" s="256"/>
      <c r="F468" s="256"/>
      <c r="G468" s="256"/>
      <c r="H468" s="256"/>
      <c r="I468" s="256"/>
      <c r="J468" s="256"/>
      <c r="K468" s="256"/>
      <c r="L468" s="256"/>
      <c r="M468" s="256"/>
      <c r="N468" s="256"/>
      <c r="O468" s="256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spans="1:26" ht="24" customHeight="1">
      <c r="A469" s="256"/>
      <c r="B469" s="257"/>
      <c r="C469" s="256"/>
      <c r="D469" s="256"/>
      <c r="E469" s="256"/>
      <c r="F469" s="256"/>
      <c r="G469" s="256"/>
      <c r="H469" s="256"/>
      <c r="I469" s="256"/>
      <c r="J469" s="256"/>
      <c r="K469" s="256"/>
      <c r="L469" s="256"/>
      <c r="M469" s="256"/>
      <c r="N469" s="256"/>
      <c r="O469" s="256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spans="1:26" ht="24" customHeight="1">
      <c r="A470" s="256"/>
      <c r="B470" s="257"/>
      <c r="C470" s="256"/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6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spans="1:26" ht="24" customHeight="1">
      <c r="A471" s="256"/>
      <c r="B471" s="257"/>
      <c r="C471" s="256"/>
      <c r="D471" s="256"/>
      <c r="E471" s="256"/>
      <c r="F471" s="256"/>
      <c r="G471" s="256"/>
      <c r="H471" s="256"/>
      <c r="I471" s="256"/>
      <c r="J471" s="256"/>
      <c r="K471" s="256"/>
      <c r="L471" s="256"/>
      <c r="M471" s="256"/>
      <c r="N471" s="256"/>
      <c r="O471" s="256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spans="1:26" ht="24" customHeight="1">
      <c r="A472" s="256"/>
      <c r="B472" s="257"/>
      <c r="C472" s="256"/>
      <c r="D472" s="256"/>
      <c r="E472" s="256"/>
      <c r="F472" s="256"/>
      <c r="G472" s="256"/>
      <c r="H472" s="256"/>
      <c r="I472" s="256"/>
      <c r="J472" s="256"/>
      <c r="K472" s="256"/>
      <c r="L472" s="256"/>
      <c r="M472" s="256"/>
      <c r="N472" s="256"/>
      <c r="O472" s="256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spans="1:26" ht="24" customHeight="1">
      <c r="A473" s="256"/>
      <c r="B473" s="257"/>
      <c r="C473" s="256"/>
      <c r="D473" s="256"/>
      <c r="E473" s="256"/>
      <c r="F473" s="256"/>
      <c r="G473" s="256"/>
      <c r="H473" s="256"/>
      <c r="I473" s="256"/>
      <c r="J473" s="256"/>
      <c r="K473" s="256"/>
      <c r="L473" s="256"/>
      <c r="M473" s="256"/>
      <c r="N473" s="256"/>
      <c r="O473" s="256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spans="1:26" ht="24" customHeight="1">
      <c r="A474" s="256"/>
      <c r="B474" s="257"/>
      <c r="C474" s="256"/>
      <c r="D474" s="256"/>
      <c r="E474" s="256"/>
      <c r="F474" s="256"/>
      <c r="G474" s="256"/>
      <c r="H474" s="256"/>
      <c r="I474" s="256"/>
      <c r="J474" s="256"/>
      <c r="K474" s="256"/>
      <c r="L474" s="256"/>
      <c r="M474" s="256"/>
      <c r="N474" s="256"/>
      <c r="O474" s="256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spans="1:26" ht="24" customHeight="1">
      <c r="A475" s="256"/>
      <c r="B475" s="257"/>
      <c r="C475" s="256"/>
      <c r="D475" s="256"/>
      <c r="E475" s="256"/>
      <c r="F475" s="256"/>
      <c r="G475" s="256"/>
      <c r="H475" s="256"/>
      <c r="I475" s="256"/>
      <c r="J475" s="256"/>
      <c r="K475" s="256"/>
      <c r="L475" s="256"/>
      <c r="M475" s="256"/>
      <c r="N475" s="256"/>
      <c r="O475" s="256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spans="1:26" ht="24" customHeight="1">
      <c r="A476" s="256"/>
      <c r="B476" s="257"/>
      <c r="C476" s="256"/>
      <c r="D476" s="256"/>
      <c r="E476" s="256"/>
      <c r="F476" s="256"/>
      <c r="G476" s="256"/>
      <c r="H476" s="256"/>
      <c r="I476" s="256"/>
      <c r="J476" s="256"/>
      <c r="K476" s="256"/>
      <c r="L476" s="256"/>
      <c r="M476" s="256"/>
      <c r="N476" s="256"/>
      <c r="O476" s="256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spans="1:26" ht="24" customHeight="1">
      <c r="A477" s="256"/>
      <c r="B477" s="257"/>
      <c r="C477" s="256"/>
      <c r="D477" s="256"/>
      <c r="E477" s="256"/>
      <c r="F477" s="256"/>
      <c r="G477" s="256"/>
      <c r="H477" s="256"/>
      <c r="I477" s="256"/>
      <c r="J477" s="256"/>
      <c r="K477" s="256"/>
      <c r="L477" s="256"/>
      <c r="M477" s="256"/>
      <c r="N477" s="256"/>
      <c r="O477" s="256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spans="1:26" ht="24" customHeight="1">
      <c r="A478" s="256"/>
      <c r="B478" s="257"/>
      <c r="C478" s="256"/>
      <c r="D478" s="256"/>
      <c r="E478" s="256"/>
      <c r="F478" s="256"/>
      <c r="G478" s="256"/>
      <c r="H478" s="256"/>
      <c r="I478" s="256"/>
      <c r="J478" s="256"/>
      <c r="K478" s="256"/>
      <c r="L478" s="256"/>
      <c r="M478" s="256"/>
      <c r="N478" s="256"/>
      <c r="O478" s="256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spans="1:26" ht="24" customHeight="1">
      <c r="A479" s="256"/>
      <c r="B479" s="257"/>
      <c r="C479" s="256"/>
      <c r="D479" s="256"/>
      <c r="E479" s="256"/>
      <c r="F479" s="256"/>
      <c r="G479" s="256"/>
      <c r="H479" s="256"/>
      <c r="I479" s="256"/>
      <c r="J479" s="256"/>
      <c r="K479" s="256"/>
      <c r="L479" s="256"/>
      <c r="M479" s="256"/>
      <c r="N479" s="256"/>
      <c r="O479" s="256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spans="1:26" ht="24" customHeight="1">
      <c r="A480" s="256"/>
      <c r="B480" s="257"/>
      <c r="C480" s="256"/>
      <c r="D480" s="256"/>
      <c r="E480" s="256"/>
      <c r="F480" s="256"/>
      <c r="G480" s="256"/>
      <c r="H480" s="256"/>
      <c r="I480" s="256"/>
      <c r="J480" s="256"/>
      <c r="K480" s="256"/>
      <c r="L480" s="256"/>
      <c r="M480" s="256"/>
      <c r="N480" s="256"/>
      <c r="O480" s="256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spans="1:26" ht="24" customHeight="1">
      <c r="A481" s="256"/>
      <c r="B481" s="257"/>
      <c r="C481" s="256"/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spans="1:26" ht="24" customHeight="1">
      <c r="A482" s="256"/>
      <c r="B482" s="257"/>
      <c r="C482" s="256"/>
      <c r="D482" s="256"/>
      <c r="E482" s="256"/>
      <c r="F482" s="256"/>
      <c r="G482" s="256"/>
      <c r="H482" s="256"/>
      <c r="I482" s="256"/>
      <c r="J482" s="256"/>
      <c r="K482" s="256"/>
      <c r="L482" s="256"/>
      <c r="M482" s="256"/>
      <c r="N482" s="256"/>
      <c r="O482" s="256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spans="1:26" ht="24" customHeight="1">
      <c r="A483" s="256"/>
      <c r="B483" s="257"/>
      <c r="C483" s="256"/>
      <c r="D483" s="256"/>
      <c r="E483" s="256"/>
      <c r="F483" s="256"/>
      <c r="G483" s="256"/>
      <c r="H483" s="256"/>
      <c r="I483" s="256"/>
      <c r="J483" s="256"/>
      <c r="K483" s="256"/>
      <c r="L483" s="256"/>
      <c r="M483" s="256"/>
      <c r="N483" s="256"/>
      <c r="O483" s="256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spans="1:26" ht="24" customHeight="1">
      <c r="A484" s="256"/>
      <c r="B484" s="257"/>
      <c r="C484" s="256"/>
      <c r="D484" s="256"/>
      <c r="E484" s="256"/>
      <c r="F484" s="256"/>
      <c r="G484" s="256"/>
      <c r="H484" s="256"/>
      <c r="I484" s="256"/>
      <c r="J484" s="256"/>
      <c r="K484" s="256"/>
      <c r="L484" s="256"/>
      <c r="M484" s="256"/>
      <c r="N484" s="256"/>
      <c r="O484" s="256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spans="1:26" ht="24" customHeight="1">
      <c r="A485" s="256"/>
      <c r="B485" s="257"/>
      <c r="C485" s="256"/>
      <c r="D485" s="256"/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spans="1:26" ht="24" customHeight="1">
      <c r="A486" s="256"/>
      <c r="B486" s="257"/>
      <c r="C486" s="256"/>
      <c r="D486" s="256"/>
      <c r="E486" s="256"/>
      <c r="F486" s="256"/>
      <c r="G486" s="256"/>
      <c r="H486" s="256"/>
      <c r="I486" s="256"/>
      <c r="J486" s="256"/>
      <c r="K486" s="256"/>
      <c r="L486" s="256"/>
      <c r="M486" s="256"/>
      <c r="N486" s="256"/>
      <c r="O486" s="256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spans="1:26" ht="24" customHeight="1">
      <c r="A487" s="256"/>
      <c r="B487" s="257"/>
      <c r="C487" s="256"/>
      <c r="D487" s="256"/>
      <c r="E487" s="256"/>
      <c r="F487" s="256"/>
      <c r="G487" s="256"/>
      <c r="H487" s="256"/>
      <c r="I487" s="256"/>
      <c r="J487" s="256"/>
      <c r="K487" s="256"/>
      <c r="L487" s="256"/>
      <c r="M487" s="256"/>
      <c r="N487" s="256"/>
      <c r="O487" s="256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spans="1:26" ht="24" customHeight="1">
      <c r="A488" s="256"/>
      <c r="B488" s="257"/>
      <c r="C488" s="256"/>
      <c r="D488" s="256"/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spans="1:26" ht="24" customHeight="1">
      <c r="A489" s="256"/>
      <c r="B489" s="257"/>
      <c r="C489" s="256"/>
      <c r="D489" s="256"/>
      <c r="E489" s="256"/>
      <c r="F489" s="256"/>
      <c r="G489" s="256"/>
      <c r="H489" s="256"/>
      <c r="I489" s="256"/>
      <c r="J489" s="256"/>
      <c r="K489" s="256"/>
      <c r="L489" s="256"/>
      <c r="M489" s="256"/>
      <c r="N489" s="256"/>
      <c r="O489" s="256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spans="1:26" ht="24" customHeight="1">
      <c r="A490" s="256"/>
      <c r="B490" s="257"/>
      <c r="C490" s="256"/>
      <c r="D490" s="256"/>
      <c r="E490" s="256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spans="1:26" ht="24" customHeight="1">
      <c r="A491" s="256"/>
      <c r="B491" s="257"/>
      <c r="C491" s="256"/>
      <c r="D491" s="256"/>
      <c r="E491" s="256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spans="1:26" ht="24" customHeight="1">
      <c r="A492" s="256"/>
      <c r="B492" s="257"/>
      <c r="C492" s="256"/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spans="1:26" ht="24" customHeight="1">
      <c r="A493" s="256"/>
      <c r="B493" s="257"/>
      <c r="C493" s="256"/>
      <c r="D493" s="256"/>
      <c r="E493" s="256"/>
      <c r="F493" s="256"/>
      <c r="G493" s="256"/>
      <c r="H493" s="256"/>
      <c r="I493" s="256"/>
      <c r="J493" s="256"/>
      <c r="K493" s="256"/>
      <c r="L493" s="256"/>
      <c r="M493" s="256"/>
      <c r="N493" s="256"/>
      <c r="O493" s="256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spans="1:26" ht="24" customHeight="1">
      <c r="A494" s="256"/>
      <c r="B494" s="257"/>
      <c r="C494" s="256"/>
      <c r="D494" s="256"/>
      <c r="E494" s="256"/>
      <c r="F494" s="256"/>
      <c r="G494" s="256"/>
      <c r="H494" s="256"/>
      <c r="I494" s="256"/>
      <c r="J494" s="256"/>
      <c r="K494" s="256"/>
      <c r="L494" s="256"/>
      <c r="M494" s="256"/>
      <c r="N494" s="256"/>
      <c r="O494" s="256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spans="1:26" ht="24" customHeight="1">
      <c r="A495" s="256"/>
      <c r="B495" s="257"/>
      <c r="C495" s="256"/>
      <c r="D495" s="256"/>
      <c r="E495" s="256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spans="1:26" ht="24" customHeight="1">
      <c r="A496" s="256"/>
      <c r="B496" s="257"/>
      <c r="C496" s="256"/>
      <c r="D496" s="256"/>
      <c r="E496" s="256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spans="1:26" ht="24" customHeight="1">
      <c r="A497" s="256"/>
      <c r="B497" s="257"/>
      <c r="C497" s="256"/>
      <c r="D497" s="256"/>
      <c r="E497" s="256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spans="1:26" ht="24" customHeight="1">
      <c r="A498" s="256"/>
      <c r="B498" s="257"/>
      <c r="C498" s="256"/>
      <c r="D498" s="256"/>
      <c r="E498" s="256"/>
      <c r="F498" s="256"/>
      <c r="G498" s="256"/>
      <c r="H498" s="256"/>
      <c r="I498" s="256"/>
      <c r="J498" s="256"/>
      <c r="K498" s="256"/>
      <c r="L498" s="256"/>
      <c r="M498" s="256"/>
      <c r="N498" s="256"/>
      <c r="O498" s="256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spans="1:26" ht="24" customHeight="1">
      <c r="A499" s="256"/>
      <c r="B499" s="257"/>
      <c r="C499" s="256"/>
      <c r="D499" s="256"/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spans="1:26" ht="24" customHeight="1">
      <c r="A500" s="256"/>
      <c r="B500" s="257"/>
      <c r="C500" s="256"/>
      <c r="D500" s="256"/>
      <c r="E500" s="256"/>
      <c r="F500" s="256"/>
      <c r="G500" s="256"/>
      <c r="H500" s="256"/>
      <c r="I500" s="256"/>
      <c r="J500" s="256"/>
      <c r="K500" s="256"/>
      <c r="L500" s="256"/>
      <c r="M500" s="256"/>
      <c r="N500" s="256"/>
      <c r="O500" s="256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spans="1:26" ht="24" customHeight="1">
      <c r="A501" s="256"/>
      <c r="B501" s="257"/>
      <c r="C501" s="256"/>
      <c r="D501" s="256"/>
      <c r="E501" s="256"/>
      <c r="F501" s="256"/>
      <c r="G501" s="256"/>
      <c r="H501" s="256"/>
      <c r="I501" s="256"/>
      <c r="J501" s="256"/>
      <c r="K501" s="256"/>
      <c r="L501" s="256"/>
      <c r="M501" s="256"/>
      <c r="N501" s="256"/>
      <c r="O501" s="256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spans="1:26" ht="24" customHeight="1">
      <c r="A502" s="256"/>
      <c r="B502" s="257"/>
      <c r="C502" s="256"/>
      <c r="D502" s="256"/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  <c r="O502" s="256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spans="1:26" ht="24" customHeight="1">
      <c r="A503" s="256"/>
      <c r="B503" s="257"/>
      <c r="C503" s="256"/>
      <c r="D503" s="256"/>
      <c r="E503" s="256"/>
      <c r="F503" s="256"/>
      <c r="G503" s="256"/>
      <c r="H503" s="256"/>
      <c r="I503" s="256"/>
      <c r="J503" s="256"/>
      <c r="K503" s="256"/>
      <c r="L503" s="256"/>
      <c r="M503" s="256"/>
      <c r="N503" s="256"/>
      <c r="O503" s="256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spans="1:26" ht="24" customHeight="1">
      <c r="A504" s="256"/>
      <c r="B504" s="257"/>
      <c r="C504" s="256"/>
      <c r="D504" s="256"/>
      <c r="E504" s="256"/>
      <c r="F504" s="256"/>
      <c r="G504" s="256"/>
      <c r="H504" s="256"/>
      <c r="I504" s="256"/>
      <c r="J504" s="256"/>
      <c r="K504" s="256"/>
      <c r="L504" s="256"/>
      <c r="M504" s="256"/>
      <c r="N504" s="256"/>
      <c r="O504" s="256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spans="1:26" ht="24" customHeight="1">
      <c r="A505" s="256"/>
      <c r="B505" s="257"/>
      <c r="C505" s="256"/>
      <c r="D505" s="256"/>
      <c r="E505" s="256"/>
      <c r="F505" s="256"/>
      <c r="G505" s="256"/>
      <c r="H505" s="256"/>
      <c r="I505" s="256"/>
      <c r="J505" s="256"/>
      <c r="K505" s="256"/>
      <c r="L505" s="256"/>
      <c r="M505" s="256"/>
      <c r="N505" s="256"/>
      <c r="O505" s="256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spans="1:26" ht="24" customHeight="1">
      <c r="A506" s="256"/>
      <c r="B506" s="257"/>
      <c r="C506" s="256"/>
      <c r="D506" s="256"/>
      <c r="E506" s="256"/>
      <c r="F506" s="256"/>
      <c r="G506" s="256"/>
      <c r="H506" s="256"/>
      <c r="I506" s="256"/>
      <c r="J506" s="256"/>
      <c r="K506" s="256"/>
      <c r="L506" s="256"/>
      <c r="M506" s="256"/>
      <c r="N506" s="256"/>
      <c r="O506" s="256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spans="1:26" ht="24" customHeight="1">
      <c r="A507" s="256"/>
      <c r="B507" s="257"/>
      <c r="C507" s="256"/>
      <c r="D507" s="256"/>
      <c r="E507" s="256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spans="1:26" ht="24" customHeight="1">
      <c r="A508" s="256"/>
      <c r="B508" s="257"/>
      <c r="C508" s="256"/>
      <c r="D508" s="256"/>
      <c r="E508" s="256"/>
      <c r="F508" s="256"/>
      <c r="G508" s="256"/>
      <c r="H508" s="256"/>
      <c r="I508" s="256"/>
      <c r="J508" s="256"/>
      <c r="K508" s="256"/>
      <c r="L508" s="256"/>
      <c r="M508" s="256"/>
      <c r="N508" s="256"/>
      <c r="O508" s="256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spans="1:26" ht="24" customHeight="1">
      <c r="A509" s="256"/>
      <c r="B509" s="257"/>
      <c r="C509" s="256"/>
      <c r="D509" s="256"/>
      <c r="E509" s="256"/>
      <c r="F509" s="256"/>
      <c r="G509" s="256"/>
      <c r="H509" s="256"/>
      <c r="I509" s="256"/>
      <c r="J509" s="256"/>
      <c r="K509" s="256"/>
      <c r="L509" s="256"/>
      <c r="M509" s="256"/>
      <c r="N509" s="256"/>
      <c r="O509" s="256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spans="1:26" ht="24" customHeight="1">
      <c r="A510" s="256"/>
      <c r="B510" s="257"/>
      <c r="C510" s="256"/>
      <c r="D510" s="256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spans="1:26" ht="24" customHeight="1">
      <c r="A511" s="256"/>
      <c r="B511" s="257"/>
      <c r="C511" s="256"/>
      <c r="D511" s="256"/>
      <c r="E511" s="256"/>
      <c r="F511" s="256"/>
      <c r="G511" s="256"/>
      <c r="H511" s="256"/>
      <c r="I511" s="256"/>
      <c r="J511" s="256"/>
      <c r="K511" s="256"/>
      <c r="L511" s="256"/>
      <c r="M511" s="256"/>
      <c r="N511" s="256"/>
      <c r="O511" s="256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spans="1:26" ht="24" customHeight="1">
      <c r="A512" s="256"/>
      <c r="B512" s="257"/>
      <c r="C512" s="256"/>
      <c r="D512" s="256"/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spans="1:26" ht="24" customHeight="1">
      <c r="A513" s="256"/>
      <c r="B513" s="257"/>
      <c r="C513" s="256"/>
      <c r="D513" s="256"/>
      <c r="E513" s="256"/>
      <c r="F513" s="256"/>
      <c r="G513" s="256"/>
      <c r="H513" s="256"/>
      <c r="I513" s="256"/>
      <c r="J513" s="256"/>
      <c r="K513" s="256"/>
      <c r="L513" s="256"/>
      <c r="M513" s="256"/>
      <c r="N513" s="256"/>
      <c r="O513" s="256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spans="1:26" ht="24" customHeight="1">
      <c r="A514" s="256"/>
      <c r="B514" s="257"/>
      <c r="C514" s="256"/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6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spans="1:26" ht="24" customHeight="1">
      <c r="A515" s="256"/>
      <c r="B515" s="257"/>
      <c r="C515" s="256"/>
      <c r="D515" s="256"/>
      <c r="E515" s="256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spans="1:26" ht="24" customHeight="1">
      <c r="A516" s="256"/>
      <c r="B516" s="257"/>
      <c r="C516" s="256"/>
      <c r="D516" s="256"/>
      <c r="E516" s="256"/>
      <c r="F516" s="256"/>
      <c r="G516" s="256"/>
      <c r="H516" s="256"/>
      <c r="I516" s="256"/>
      <c r="J516" s="256"/>
      <c r="K516" s="256"/>
      <c r="L516" s="256"/>
      <c r="M516" s="256"/>
      <c r="N516" s="256"/>
      <c r="O516" s="256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spans="1:26" ht="24" customHeight="1">
      <c r="A517" s="256"/>
      <c r="B517" s="257"/>
      <c r="C517" s="256"/>
      <c r="D517" s="256"/>
      <c r="E517" s="256"/>
      <c r="F517" s="256"/>
      <c r="G517" s="256"/>
      <c r="H517" s="256"/>
      <c r="I517" s="256"/>
      <c r="J517" s="256"/>
      <c r="K517" s="256"/>
      <c r="L517" s="256"/>
      <c r="M517" s="256"/>
      <c r="N517" s="256"/>
      <c r="O517" s="256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spans="1:26" ht="24" customHeight="1">
      <c r="A518" s="256"/>
      <c r="B518" s="257"/>
      <c r="C518" s="256"/>
      <c r="D518" s="256"/>
      <c r="E518" s="256"/>
      <c r="F518" s="256"/>
      <c r="G518" s="256"/>
      <c r="H518" s="256"/>
      <c r="I518" s="256"/>
      <c r="J518" s="256"/>
      <c r="K518" s="256"/>
      <c r="L518" s="256"/>
      <c r="M518" s="256"/>
      <c r="N518" s="256"/>
      <c r="O518" s="256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spans="1:26" ht="24" customHeight="1">
      <c r="A519" s="256"/>
      <c r="B519" s="257"/>
      <c r="C519" s="256"/>
      <c r="D519" s="256"/>
      <c r="E519" s="256"/>
      <c r="F519" s="256"/>
      <c r="G519" s="256"/>
      <c r="H519" s="256"/>
      <c r="I519" s="256"/>
      <c r="J519" s="256"/>
      <c r="K519" s="256"/>
      <c r="L519" s="256"/>
      <c r="M519" s="256"/>
      <c r="N519" s="256"/>
      <c r="O519" s="256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spans="1:26" ht="24" customHeight="1">
      <c r="A520" s="256"/>
      <c r="B520" s="257"/>
      <c r="C520" s="256"/>
      <c r="D520" s="256"/>
      <c r="E520" s="256"/>
      <c r="F520" s="256"/>
      <c r="G520" s="256"/>
      <c r="H520" s="256"/>
      <c r="I520" s="256"/>
      <c r="J520" s="256"/>
      <c r="K520" s="256"/>
      <c r="L520" s="256"/>
      <c r="M520" s="256"/>
      <c r="N520" s="256"/>
      <c r="O520" s="256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spans="1:26" ht="24" customHeight="1">
      <c r="A521" s="256"/>
      <c r="B521" s="257"/>
      <c r="C521" s="256"/>
      <c r="D521" s="256"/>
      <c r="E521" s="256"/>
      <c r="F521" s="256"/>
      <c r="G521" s="256"/>
      <c r="H521" s="256"/>
      <c r="I521" s="256"/>
      <c r="J521" s="256"/>
      <c r="K521" s="256"/>
      <c r="L521" s="256"/>
      <c r="M521" s="256"/>
      <c r="N521" s="256"/>
      <c r="O521" s="256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spans="1:26" ht="24" customHeight="1">
      <c r="A522" s="256"/>
      <c r="B522" s="257"/>
      <c r="C522" s="256"/>
      <c r="D522" s="256"/>
      <c r="E522" s="256"/>
      <c r="F522" s="256"/>
      <c r="G522" s="256"/>
      <c r="H522" s="256"/>
      <c r="I522" s="256"/>
      <c r="J522" s="256"/>
      <c r="K522" s="256"/>
      <c r="L522" s="256"/>
      <c r="M522" s="256"/>
      <c r="N522" s="256"/>
      <c r="O522" s="256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spans="1:26" ht="24" customHeight="1">
      <c r="A523" s="256"/>
      <c r="B523" s="257"/>
      <c r="C523" s="256"/>
      <c r="D523" s="256"/>
      <c r="E523" s="256"/>
      <c r="F523" s="256"/>
      <c r="G523" s="256"/>
      <c r="H523" s="256"/>
      <c r="I523" s="256"/>
      <c r="J523" s="256"/>
      <c r="K523" s="256"/>
      <c r="L523" s="256"/>
      <c r="M523" s="256"/>
      <c r="N523" s="256"/>
      <c r="O523" s="256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spans="1:26" ht="24" customHeight="1">
      <c r="A524" s="256"/>
      <c r="B524" s="257"/>
      <c r="C524" s="256"/>
      <c r="D524" s="256"/>
      <c r="E524" s="256"/>
      <c r="F524" s="256"/>
      <c r="G524" s="256"/>
      <c r="H524" s="256"/>
      <c r="I524" s="256"/>
      <c r="J524" s="256"/>
      <c r="K524" s="256"/>
      <c r="L524" s="256"/>
      <c r="M524" s="256"/>
      <c r="N524" s="256"/>
      <c r="O524" s="256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spans="1:26" ht="24" customHeight="1">
      <c r="A525" s="256"/>
      <c r="B525" s="257"/>
      <c r="C525" s="256"/>
      <c r="D525" s="256"/>
      <c r="E525" s="256"/>
      <c r="F525" s="256"/>
      <c r="G525" s="256"/>
      <c r="H525" s="256"/>
      <c r="I525" s="256"/>
      <c r="J525" s="256"/>
      <c r="K525" s="256"/>
      <c r="L525" s="256"/>
      <c r="M525" s="256"/>
      <c r="N525" s="256"/>
      <c r="O525" s="256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spans="1:26" ht="24" customHeight="1">
      <c r="A526" s="256"/>
      <c r="B526" s="257"/>
      <c r="C526" s="256"/>
      <c r="D526" s="256"/>
      <c r="E526" s="256"/>
      <c r="F526" s="256"/>
      <c r="G526" s="256"/>
      <c r="H526" s="256"/>
      <c r="I526" s="256"/>
      <c r="J526" s="256"/>
      <c r="K526" s="256"/>
      <c r="L526" s="256"/>
      <c r="M526" s="256"/>
      <c r="N526" s="256"/>
      <c r="O526" s="256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spans="1:26" ht="24" customHeight="1">
      <c r="A527" s="256"/>
      <c r="B527" s="257"/>
      <c r="C527" s="256"/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spans="1:26" ht="24" customHeight="1">
      <c r="A528" s="256"/>
      <c r="B528" s="257"/>
      <c r="C528" s="256"/>
      <c r="D528" s="256"/>
      <c r="E528" s="256"/>
      <c r="F528" s="256"/>
      <c r="G528" s="256"/>
      <c r="H528" s="256"/>
      <c r="I528" s="256"/>
      <c r="J528" s="256"/>
      <c r="K528" s="256"/>
      <c r="L528" s="256"/>
      <c r="M528" s="256"/>
      <c r="N528" s="256"/>
      <c r="O528" s="256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spans="1:26" ht="24" customHeight="1">
      <c r="A529" s="256"/>
      <c r="B529" s="257"/>
      <c r="C529" s="256"/>
      <c r="D529" s="256"/>
      <c r="E529" s="256"/>
      <c r="F529" s="256"/>
      <c r="G529" s="256"/>
      <c r="H529" s="256"/>
      <c r="I529" s="256"/>
      <c r="J529" s="256"/>
      <c r="K529" s="256"/>
      <c r="L529" s="256"/>
      <c r="M529" s="256"/>
      <c r="N529" s="256"/>
      <c r="O529" s="256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spans="1:26" ht="24" customHeight="1">
      <c r="A530" s="256"/>
      <c r="B530" s="257"/>
      <c r="C530" s="256"/>
      <c r="D530" s="256"/>
      <c r="E530" s="256"/>
      <c r="F530" s="256"/>
      <c r="G530" s="256"/>
      <c r="H530" s="256"/>
      <c r="I530" s="256"/>
      <c r="J530" s="256"/>
      <c r="K530" s="256"/>
      <c r="L530" s="256"/>
      <c r="M530" s="256"/>
      <c r="N530" s="256"/>
      <c r="O530" s="256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spans="1:26" ht="24" customHeight="1">
      <c r="A531" s="256"/>
      <c r="B531" s="257"/>
      <c r="C531" s="256"/>
      <c r="D531" s="256"/>
      <c r="E531" s="256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spans="1:26" ht="24" customHeight="1">
      <c r="A532" s="256"/>
      <c r="B532" s="257"/>
      <c r="C532" s="256"/>
      <c r="D532" s="256"/>
      <c r="E532" s="256"/>
      <c r="F532" s="256"/>
      <c r="G532" s="256"/>
      <c r="H532" s="256"/>
      <c r="I532" s="256"/>
      <c r="J532" s="256"/>
      <c r="K532" s="256"/>
      <c r="L532" s="256"/>
      <c r="M532" s="256"/>
      <c r="N532" s="256"/>
      <c r="O532" s="256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spans="1:26" ht="24" customHeight="1">
      <c r="A533" s="256"/>
      <c r="B533" s="257"/>
      <c r="C533" s="256"/>
      <c r="D533" s="256"/>
      <c r="E533" s="256"/>
      <c r="F533" s="256"/>
      <c r="G533" s="256"/>
      <c r="H533" s="256"/>
      <c r="I533" s="256"/>
      <c r="J533" s="256"/>
      <c r="K533" s="256"/>
      <c r="L533" s="256"/>
      <c r="M533" s="256"/>
      <c r="N533" s="256"/>
      <c r="O533" s="256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spans="1:26" ht="24" customHeight="1">
      <c r="A534" s="256"/>
      <c r="B534" s="257"/>
      <c r="C534" s="256"/>
      <c r="D534" s="256"/>
      <c r="E534" s="256"/>
      <c r="F534" s="256"/>
      <c r="G534" s="256"/>
      <c r="H534" s="256"/>
      <c r="I534" s="256"/>
      <c r="J534" s="256"/>
      <c r="K534" s="256"/>
      <c r="L534" s="256"/>
      <c r="M534" s="256"/>
      <c r="N534" s="256"/>
      <c r="O534" s="256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spans="1:26" ht="24" customHeight="1">
      <c r="A535" s="256"/>
      <c r="B535" s="257"/>
      <c r="C535" s="256"/>
      <c r="D535" s="256"/>
      <c r="E535" s="256"/>
      <c r="F535" s="256"/>
      <c r="G535" s="256"/>
      <c r="H535" s="256"/>
      <c r="I535" s="256"/>
      <c r="J535" s="256"/>
      <c r="K535" s="256"/>
      <c r="L535" s="256"/>
      <c r="M535" s="256"/>
      <c r="N535" s="256"/>
      <c r="O535" s="256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spans="1:26" ht="24" customHeight="1">
      <c r="A536" s="256"/>
      <c r="B536" s="257"/>
      <c r="C536" s="256"/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6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spans="1:26" ht="24" customHeight="1">
      <c r="A537" s="256"/>
      <c r="B537" s="257"/>
      <c r="C537" s="256"/>
      <c r="D537" s="256"/>
      <c r="E537" s="256"/>
      <c r="F537" s="256"/>
      <c r="G537" s="256"/>
      <c r="H537" s="256"/>
      <c r="I537" s="256"/>
      <c r="J537" s="256"/>
      <c r="K537" s="256"/>
      <c r="L537" s="256"/>
      <c r="M537" s="256"/>
      <c r="N537" s="256"/>
      <c r="O537" s="256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spans="1:26" ht="24" customHeight="1">
      <c r="A538" s="256"/>
      <c r="B538" s="257"/>
      <c r="C538" s="256"/>
      <c r="D538" s="256"/>
      <c r="E538" s="256"/>
      <c r="F538" s="256"/>
      <c r="G538" s="256"/>
      <c r="H538" s="256"/>
      <c r="I538" s="256"/>
      <c r="J538" s="256"/>
      <c r="K538" s="256"/>
      <c r="L538" s="256"/>
      <c r="M538" s="256"/>
      <c r="N538" s="256"/>
      <c r="O538" s="256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spans="1:26" ht="24" customHeight="1">
      <c r="A539" s="256"/>
      <c r="B539" s="257"/>
      <c r="C539" s="256"/>
      <c r="D539" s="256"/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spans="1:26" ht="24" customHeight="1">
      <c r="A540" s="256"/>
      <c r="B540" s="257"/>
      <c r="C540" s="256"/>
      <c r="D540" s="256"/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spans="1:26" ht="24" customHeight="1">
      <c r="A541" s="256"/>
      <c r="B541" s="257"/>
      <c r="C541" s="256"/>
      <c r="D541" s="256"/>
      <c r="E541" s="256"/>
      <c r="F541" s="256"/>
      <c r="G541" s="256"/>
      <c r="H541" s="256"/>
      <c r="I541" s="256"/>
      <c r="J541" s="256"/>
      <c r="K541" s="256"/>
      <c r="L541" s="256"/>
      <c r="M541" s="256"/>
      <c r="N541" s="256"/>
      <c r="O541" s="256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spans="1:26" ht="24" customHeight="1">
      <c r="A542" s="256"/>
      <c r="B542" s="257"/>
      <c r="C542" s="256"/>
      <c r="D542" s="256"/>
      <c r="E542" s="256"/>
      <c r="F542" s="256"/>
      <c r="G542" s="256"/>
      <c r="H542" s="256"/>
      <c r="I542" s="256"/>
      <c r="J542" s="256"/>
      <c r="K542" s="256"/>
      <c r="L542" s="256"/>
      <c r="M542" s="256"/>
      <c r="N542" s="256"/>
      <c r="O542" s="256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spans="1:26" ht="24" customHeight="1">
      <c r="A543" s="256"/>
      <c r="B543" s="257"/>
      <c r="C543" s="256"/>
      <c r="D543" s="256"/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256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spans="1:26" ht="24" customHeight="1">
      <c r="A544" s="256"/>
      <c r="B544" s="257"/>
      <c r="C544" s="256"/>
      <c r="D544" s="256"/>
      <c r="E544" s="256"/>
      <c r="F544" s="256"/>
      <c r="G544" s="256"/>
      <c r="H544" s="256"/>
      <c r="I544" s="256"/>
      <c r="J544" s="256"/>
      <c r="K544" s="256"/>
      <c r="L544" s="256"/>
      <c r="M544" s="256"/>
      <c r="N544" s="256"/>
      <c r="O544" s="256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spans="1:26" ht="24" customHeight="1">
      <c r="A545" s="256"/>
      <c r="B545" s="257"/>
      <c r="C545" s="256"/>
      <c r="D545" s="256"/>
      <c r="E545" s="256"/>
      <c r="F545" s="256"/>
      <c r="G545" s="256"/>
      <c r="H545" s="256"/>
      <c r="I545" s="256"/>
      <c r="J545" s="256"/>
      <c r="K545" s="256"/>
      <c r="L545" s="256"/>
      <c r="M545" s="256"/>
      <c r="N545" s="256"/>
      <c r="O545" s="256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spans="1:26" ht="24" customHeight="1">
      <c r="A546" s="256"/>
      <c r="B546" s="257"/>
      <c r="C546" s="256"/>
      <c r="D546" s="256"/>
      <c r="E546" s="256"/>
      <c r="F546" s="256"/>
      <c r="G546" s="256"/>
      <c r="H546" s="256"/>
      <c r="I546" s="256"/>
      <c r="J546" s="256"/>
      <c r="K546" s="256"/>
      <c r="L546" s="256"/>
      <c r="M546" s="256"/>
      <c r="N546" s="256"/>
      <c r="O546" s="256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spans="1:26" ht="24" customHeight="1">
      <c r="A547" s="256"/>
      <c r="B547" s="257"/>
      <c r="C547" s="256"/>
      <c r="D547" s="256"/>
      <c r="E547" s="256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spans="1:26" ht="24" customHeight="1">
      <c r="A548" s="256"/>
      <c r="B548" s="257"/>
      <c r="C548" s="256"/>
      <c r="D548" s="256"/>
      <c r="E548" s="256"/>
      <c r="F548" s="256"/>
      <c r="G548" s="256"/>
      <c r="H548" s="256"/>
      <c r="I548" s="256"/>
      <c r="J548" s="256"/>
      <c r="K548" s="256"/>
      <c r="L548" s="256"/>
      <c r="M548" s="256"/>
      <c r="N548" s="256"/>
      <c r="O548" s="256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spans="1:26" ht="24" customHeight="1">
      <c r="A549" s="256"/>
      <c r="B549" s="257"/>
      <c r="C549" s="256"/>
      <c r="D549" s="256"/>
      <c r="E549" s="256"/>
      <c r="F549" s="256"/>
      <c r="G549" s="256"/>
      <c r="H549" s="256"/>
      <c r="I549" s="256"/>
      <c r="J549" s="256"/>
      <c r="K549" s="256"/>
      <c r="L549" s="256"/>
      <c r="M549" s="256"/>
      <c r="N549" s="256"/>
      <c r="O549" s="256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spans="1:26" ht="24" customHeight="1">
      <c r="A550" s="256"/>
      <c r="B550" s="257"/>
      <c r="C550" s="256"/>
      <c r="D550" s="256"/>
      <c r="E550" s="256"/>
      <c r="F550" s="256"/>
      <c r="G550" s="256"/>
      <c r="H550" s="256"/>
      <c r="I550" s="256"/>
      <c r="J550" s="256"/>
      <c r="K550" s="256"/>
      <c r="L550" s="256"/>
      <c r="M550" s="256"/>
      <c r="N550" s="256"/>
      <c r="O550" s="256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spans="1:26" ht="24" customHeight="1">
      <c r="A551" s="256"/>
      <c r="B551" s="257"/>
      <c r="C551" s="256"/>
      <c r="D551" s="256"/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spans="1:26" ht="24" customHeight="1">
      <c r="A552" s="256"/>
      <c r="B552" s="257"/>
      <c r="C552" s="256"/>
      <c r="D552" s="256"/>
      <c r="E552" s="256"/>
      <c r="F552" s="256"/>
      <c r="G552" s="256"/>
      <c r="H552" s="256"/>
      <c r="I552" s="256"/>
      <c r="J552" s="256"/>
      <c r="K552" s="256"/>
      <c r="L552" s="256"/>
      <c r="M552" s="256"/>
      <c r="N552" s="256"/>
      <c r="O552" s="256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spans="1:26" ht="24" customHeight="1">
      <c r="A553" s="256"/>
      <c r="B553" s="257"/>
      <c r="C553" s="256"/>
      <c r="D553" s="256"/>
      <c r="E553" s="256"/>
      <c r="F553" s="256"/>
      <c r="G553" s="256"/>
      <c r="H553" s="256"/>
      <c r="I553" s="256"/>
      <c r="J553" s="256"/>
      <c r="K553" s="256"/>
      <c r="L553" s="256"/>
      <c r="M553" s="256"/>
      <c r="N553" s="256"/>
      <c r="O553" s="256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spans="1:26" ht="24" customHeight="1">
      <c r="A554" s="256"/>
      <c r="B554" s="257"/>
      <c r="C554" s="256"/>
      <c r="D554" s="256"/>
      <c r="E554" s="256"/>
      <c r="F554" s="256"/>
      <c r="G554" s="256"/>
      <c r="H554" s="256"/>
      <c r="I554" s="256"/>
      <c r="J554" s="256"/>
      <c r="K554" s="256"/>
      <c r="L554" s="256"/>
      <c r="M554" s="256"/>
      <c r="N554" s="256"/>
      <c r="O554" s="256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spans="1:26" ht="24" customHeight="1">
      <c r="A555" s="256"/>
      <c r="B555" s="257"/>
      <c r="C555" s="256"/>
      <c r="D555" s="256"/>
      <c r="E555" s="256"/>
      <c r="F555" s="256"/>
      <c r="G555" s="256"/>
      <c r="H555" s="256"/>
      <c r="I555" s="256"/>
      <c r="J555" s="256"/>
      <c r="K555" s="256"/>
      <c r="L555" s="256"/>
      <c r="M555" s="256"/>
      <c r="N555" s="256"/>
      <c r="O555" s="256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spans="1:26" ht="24" customHeight="1">
      <c r="A556" s="256"/>
      <c r="B556" s="257"/>
      <c r="C556" s="256"/>
      <c r="D556" s="256"/>
      <c r="E556" s="256"/>
      <c r="F556" s="256"/>
      <c r="G556" s="256"/>
      <c r="H556" s="256"/>
      <c r="I556" s="256"/>
      <c r="J556" s="256"/>
      <c r="K556" s="256"/>
      <c r="L556" s="256"/>
      <c r="M556" s="256"/>
      <c r="N556" s="256"/>
      <c r="O556" s="256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spans="1:26" ht="24" customHeight="1">
      <c r="A557" s="256"/>
      <c r="B557" s="257"/>
      <c r="C557" s="256"/>
      <c r="D557" s="256"/>
      <c r="E557" s="256"/>
      <c r="F557" s="256"/>
      <c r="G557" s="256"/>
      <c r="H557" s="256"/>
      <c r="I557" s="256"/>
      <c r="J557" s="256"/>
      <c r="K557" s="256"/>
      <c r="L557" s="256"/>
      <c r="M557" s="256"/>
      <c r="N557" s="256"/>
      <c r="O557" s="256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spans="1:26" ht="24" customHeight="1">
      <c r="A558" s="256"/>
      <c r="B558" s="257"/>
      <c r="C558" s="256"/>
      <c r="D558" s="256"/>
      <c r="E558" s="256"/>
      <c r="F558" s="256"/>
      <c r="G558" s="256"/>
      <c r="H558" s="256"/>
      <c r="I558" s="256"/>
      <c r="J558" s="256"/>
      <c r="K558" s="256"/>
      <c r="L558" s="256"/>
      <c r="M558" s="256"/>
      <c r="N558" s="256"/>
      <c r="O558" s="256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spans="1:26" ht="24" customHeight="1">
      <c r="A559" s="256"/>
      <c r="B559" s="257"/>
      <c r="C559" s="256"/>
      <c r="D559" s="256"/>
      <c r="E559" s="256"/>
      <c r="F559" s="256"/>
      <c r="G559" s="256"/>
      <c r="H559" s="256"/>
      <c r="I559" s="256"/>
      <c r="J559" s="256"/>
      <c r="K559" s="256"/>
      <c r="L559" s="256"/>
      <c r="M559" s="256"/>
      <c r="N559" s="256"/>
      <c r="O559" s="256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spans="1:26" ht="24" customHeight="1">
      <c r="A560" s="256"/>
      <c r="B560" s="257"/>
      <c r="C560" s="256"/>
      <c r="D560" s="256"/>
      <c r="E560" s="256"/>
      <c r="F560" s="256"/>
      <c r="G560" s="256"/>
      <c r="H560" s="256"/>
      <c r="I560" s="256"/>
      <c r="J560" s="256"/>
      <c r="K560" s="256"/>
      <c r="L560" s="256"/>
      <c r="M560" s="256"/>
      <c r="N560" s="256"/>
      <c r="O560" s="256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spans="1:26" ht="24" customHeight="1">
      <c r="A561" s="256"/>
      <c r="B561" s="257"/>
      <c r="C561" s="256"/>
      <c r="D561" s="256"/>
      <c r="E561" s="256"/>
      <c r="F561" s="256"/>
      <c r="G561" s="256"/>
      <c r="H561" s="256"/>
      <c r="I561" s="256"/>
      <c r="J561" s="256"/>
      <c r="K561" s="256"/>
      <c r="L561" s="256"/>
      <c r="M561" s="256"/>
      <c r="N561" s="256"/>
      <c r="O561" s="256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spans="1:26" ht="24" customHeight="1">
      <c r="A562" s="256"/>
      <c r="B562" s="257"/>
      <c r="C562" s="256"/>
      <c r="D562" s="256"/>
      <c r="E562" s="256"/>
      <c r="F562" s="256"/>
      <c r="G562" s="256"/>
      <c r="H562" s="256"/>
      <c r="I562" s="256"/>
      <c r="J562" s="256"/>
      <c r="K562" s="256"/>
      <c r="L562" s="256"/>
      <c r="M562" s="256"/>
      <c r="N562" s="256"/>
      <c r="O562" s="256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spans="1:26" ht="24" customHeight="1">
      <c r="A563" s="256"/>
      <c r="B563" s="257"/>
      <c r="C563" s="256"/>
      <c r="D563" s="256"/>
      <c r="E563" s="256"/>
      <c r="F563" s="256"/>
      <c r="G563" s="256"/>
      <c r="H563" s="256"/>
      <c r="I563" s="256"/>
      <c r="J563" s="256"/>
      <c r="K563" s="256"/>
      <c r="L563" s="256"/>
      <c r="M563" s="256"/>
      <c r="N563" s="256"/>
      <c r="O563" s="256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spans="1:26" ht="24" customHeight="1">
      <c r="A564" s="256"/>
      <c r="B564" s="257"/>
      <c r="C564" s="256"/>
      <c r="D564" s="256"/>
      <c r="E564" s="256"/>
      <c r="F564" s="256"/>
      <c r="G564" s="256"/>
      <c r="H564" s="256"/>
      <c r="I564" s="256"/>
      <c r="J564" s="256"/>
      <c r="K564" s="256"/>
      <c r="L564" s="256"/>
      <c r="M564" s="256"/>
      <c r="N564" s="256"/>
      <c r="O564" s="256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spans="1:26" ht="24" customHeight="1">
      <c r="A565" s="256"/>
      <c r="B565" s="257"/>
      <c r="C565" s="256"/>
      <c r="D565" s="256"/>
      <c r="E565" s="256"/>
      <c r="F565" s="256"/>
      <c r="G565" s="256"/>
      <c r="H565" s="256"/>
      <c r="I565" s="256"/>
      <c r="J565" s="256"/>
      <c r="K565" s="256"/>
      <c r="L565" s="256"/>
      <c r="M565" s="256"/>
      <c r="N565" s="256"/>
      <c r="O565" s="256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spans="1:26" ht="24" customHeight="1">
      <c r="A566" s="256"/>
      <c r="B566" s="257"/>
      <c r="C566" s="256"/>
      <c r="D566" s="256"/>
      <c r="E566" s="256"/>
      <c r="F566" s="256"/>
      <c r="G566" s="256"/>
      <c r="H566" s="256"/>
      <c r="I566" s="256"/>
      <c r="J566" s="256"/>
      <c r="K566" s="256"/>
      <c r="L566" s="256"/>
      <c r="M566" s="256"/>
      <c r="N566" s="256"/>
      <c r="O566" s="256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spans="1:26" ht="24" customHeight="1">
      <c r="A567" s="256"/>
      <c r="B567" s="257"/>
      <c r="C567" s="256"/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spans="1:26" ht="24" customHeight="1">
      <c r="A568" s="256"/>
      <c r="B568" s="257"/>
      <c r="C568" s="256"/>
      <c r="D568" s="256"/>
      <c r="E568" s="256"/>
      <c r="F568" s="256"/>
      <c r="G568" s="256"/>
      <c r="H568" s="256"/>
      <c r="I568" s="256"/>
      <c r="J568" s="256"/>
      <c r="K568" s="256"/>
      <c r="L568" s="256"/>
      <c r="M568" s="256"/>
      <c r="N568" s="256"/>
      <c r="O568" s="256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spans="1:26" ht="24" customHeight="1">
      <c r="A569" s="256"/>
      <c r="B569" s="257"/>
      <c r="C569" s="256"/>
      <c r="D569" s="256"/>
      <c r="E569" s="256"/>
      <c r="F569" s="256"/>
      <c r="G569" s="256"/>
      <c r="H569" s="256"/>
      <c r="I569" s="256"/>
      <c r="J569" s="256"/>
      <c r="K569" s="256"/>
      <c r="L569" s="256"/>
      <c r="M569" s="256"/>
      <c r="N569" s="256"/>
      <c r="O569" s="256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spans="1:26" ht="24" customHeight="1">
      <c r="A570" s="256"/>
      <c r="B570" s="257"/>
      <c r="C570" s="256"/>
      <c r="D570" s="256"/>
      <c r="E570" s="256"/>
      <c r="F570" s="256"/>
      <c r="G570" s="256"/>
      <c r="H570" s="256"/>
      <c r="I570" s="256"/>
      <c r="J570" s="256"/>
      <c r="K570" s="256"/>
      <c r="L570" s="256"/>
      <c r="M570" s="256"/>
      <c r="N570" s="256"/>
      <c r="O570" s="256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spans="1:26" ht="24" customHeight="1">
      <c r="A571" s="256"/>
      <c r="B571" s="257"/>
      <c r="C571" s="256"/>
      <c r="D571" s="256"/>
      <c r="E571" s="256"/>
      <c r="F571" s="256"/>
      <c r="G571" s="256"/>
      <c r="H571" s="256"/>
      <c r="I571" s="256"/>
      <c r="J571" s="256"/>
      <c r="K571" s="256"/>
      <c r="L571" s="256"/>
      <c r="M571" s="256"/>
      <c r="N571" s="256"/>
      <c r="O571" s="256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spans="1:26" ht="24" customHeight="1">
      <c r="A572" s="256"/>
      <c r="B572" s="257"/>
      <c r="C572" s="256"/>
      <c r="D572" s="256"/>
      <c r="E572" s="256"/>
      <c r="F572" s="256"/>
      <c r="G572" s="256"/>
      <c r="H572" s="256"/>
      <c r="I572" s="256"/>
      <c r="J572" s="256"/>
      <c r="K572" s="256"/>
      <c r="L572" s="256"/>
      <c r="M572" s="256"/>
      <c r="N572" s="256"/>
      <c r="O572" s="256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spans="1:26" ht="24" customHeight="1">
      <c r="A573" s="256"/>
      <c r="B573" s="257"/>
      <c r="C573" s="256"/>
      <c r="D573" s="256"/>
      <c r="E573" s="256"/>
      <c r="F573" s="256"/>
      <c r="G573" s="256"/>
      <c r="H573" s="256"/>
      <c r="I573" s="256"/>
      <c r="J573" s="256"/>
      <c r="K573" s="256"/>
      <c r="L573" s="256"/>
      <c r="M573" s="256"/>
      <c r="N573" s="256"/>
      <c r="O573" s="256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spans="1:26" ht="24" customHeight="1">
      <c r="A574" s="256"/>
      <c r="B574" s="257"/>
      <c r="C574" s="256"/>
      <c r="D574" s="256"/>
      <c r="E574" s="256"/>
      <c r="F574" s="256"/>
      <c r="G574" s="256"/>
      <c r="H574" s="256"/>
      <c r="I574" s="256"/>
      <c r="J574" s="256"/>
      <c r="K574" s="256"/>
      <c r="L574" s="256"/>
      <c r="M574" s="256"/>
      <c r="N574" s="256"/>
      <c r="O574" s="256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spans="1:26" ht="24" customHeight="1">
      <c r="A575" s="256"/>
      <c r="B575" s="257"/>
      <c r="C575" s="256"/>
      <c r="D575" s="256"/>
      <c r="E575" s="256"/>
      <c r="F575" s="256"/>
      <c r="G575" s="256"/>
      <c r="H575" s="256"/>
      <c r="I575" s="256"/>
      <c r="J575" s="256"/>
      <c r="K575" s="256"/>
      <c r="L575" s="256"/>
      <c r="M575" s="256"/>
      <c r="N575" s="256"/>
      <c r="O575" s="256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spans="1:26" ht="24" customHeight="1">
      <c r="A576" s="256"/>
      <c r="B576" s="257"/>
      <c r="C576" s="256"/>
      <c r="D576" s="256"/>
      <c r="E576" s="256"/>
      <c r="F576" s="256"/>
      <c r="G576" s="256"/>
      <c r="H576" s="256"/>
      <c r="I576" s="256"/>
      <c r="J576" s="256"/>
      <c r="K576" s="256"/>
      <c r="L576" s="256"/>
      <c r="M576" s="256"/>
      <c r="N576" s="256"/>
      <c r="O576" s="256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spans="1:26" ht="24" customHeight="1">
      <c r="A577" s="256"/>
      <c r="B577" s="257"/>
      <c r="C577" s="256"/>
      <c r="D577" s="256"/>
      <c r="E577" s="256"/>
      <c r="F577" s="256"/>
      <c r="G577" s="256"/>
      <c r="H577" s="256"/>
      <c r="I577" s="256"/>
      <c r="J577" s="256"/>
      <c r="K577" s="256"/>
      <c r="L577" s="256"/>
      <c r="M577" s="256"/>
      <c r="N577" s="256"/>
      <c r="O577" s="256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spans="1:26" ht="24" customHeight="1">
      <c r="A578" s="256"/>
      <c r="B578" s="257"/>
      <c r="C578" s="256"/>
      <c r="D578" s="256"/>
      <c r="E578" s="256"/>
      <c r="F578" s="256"/>
      <c r="G578" s="256"/>
      <c r="H578" s="256"/>
      <c r="I578" s="256"/>
      <c r="J578" s="256"/>
      <c r="K578" s="256"/>
      <c r="L578" s="256"/>
      <c r="M578" s="256"/>
      <c r="N578" s="256"/>
      <c r="O578" s="256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spans="1:26" ht="24" customHeight="1">
      <c r="A579" s="256"/>
      <c r="B579" s="257"/>
      <c r="C579" s="256"/>
      <c r="D579" s="256"/>
      <c r="E579" s="256"/>
      <c r="F579" s="256"/>
      <c r="G579" s="256"/>
      <c r="H579" s="256"/>
      <c r="I579" s="256"/>
      <c r="J579" s="256"/>
      <c r="K579" s="256"/>
      <c r="L579" s="256"/>
      <c r="M579" s="256"/>
      <c r="N579" s="256"/>
      <c r="O579" s="256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spans="1:26" ht="24" customHeight="1">
      <c r="A580" s="256"/>
      <c r="B580" s="257"/>
      <c r="C580" s="256"/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6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spans="1:26" ht="24" customHeight="1">
      <c r="A581" s="256"/>
      <c r="B581" s="257"/>
      <c r="C581" s="256"/>
      <c r="D581" s="256"/>
      <c r="E581" s="256"/>
      <c r="F581" s="256"/>
      <c r="G581" s="256"/>
      <c r="H581" s="256"/>
      <c r="I581" s="256"/>
      <c r="J581" s="256"/>
      <c r="K581" s="256"/>
      <c r="L581" s="256"/>
      <c r="M581" s="256"/>
      <c r="N581" s="256"/>
      <c r="O581" s="256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spans="1:26" ht="24" customHeight="1">
      <c r="A582" s="256"/>
      <c r="B582" s="257"/>
      <c r="C582" s="256"/>
      <c r="D582" s="256"/>
      <c r="E582" s="256"/>
      <c r="F582" s="256"/>
      <c r="G582" s="256"/>
      <c r="H582" s="256"/>
      <c r="I582" s="256"/>
      <c r="J582" s="256"/>
      <c r="K582" s="256"/>
      <c r="L582" s="256"/>
      <c r="M582" s="256"/>
      <c r="N582" s="256"/>
      <c r="O582" s="256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spans="1:26" ht="24" customHeight="1">
      <c r="A583" s="256"/>
      <c r="B583" s="257"/>
      <c r="C583" s="256"/>
      <c r="D583" s="256"/>
      <c r="E583" s="256"/>
      <c r="F583" s="256"/>
      <c r="G583" s="256"/>
      <c r="H583" s="256"/>
      <c r="I583" s="256"/>
      <c r="J583" s="256"/>
      <c r="K583" s="256"/>
      <c r="L583" s="256"/>
      <c r="M583" s="256"/>
      <c r="N583" s="256"/>
      <c r="O583" s="256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spans="1:26" ht="24" customHeight="1">
      <c r="A584" s="256"/>
      <c r="B584" s="257"/>
      <c r="C584" s="256"/>
      <c r="D584" s="256"/>
      <c r="E584" s="256"/>
      <c r="F584" s="256"/>
      <c r="G584" s="256"/>
      <c r="H584" s="256"/>
      <c r="I584" s="256"/>
      <c r="J584" s="256"/>
      <c r="K584" s="256"/>
      <c r="L584" s="256"/>
      <c r="M584" s="256"/>
      <c r="N584" s="256"/>
      <c r="O584" s="256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spans="1:26" ht="24" customHeight="1">
      <c r="A585" s="256"/>
      <c r="B585" s="257"/>
      <c r="C585" s="256"/>
      <c r="D585" s="256"/>
      <c r="E585" s="256"/>
      <c r="F585" s="256"/>
      <c r="G585" s="256"/>
      <c r="H585" s="256"/>
      <c r="I585" s="256"/>
      <c r="J585" s="256"/>
      <c r="K585" s="256"/>
      <c r="L585" s="256"/>
      <c r="M585" s="256"/>
      <c r="N585" s="256"/>
      <c r="O585" s="256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spans="1:26" ht="24" customHeight="1">
      <c r="A586" s="256"/>
      <c r="B586" s="257"/>
      <c r="C586" s="256"/>
      <c r="D586" s="256"/>
      <c r="E586" s="256"/>
      <c r="F586" s="256"/>
      <c r="G586" s="256"/>
      <c r="H586" s="256"/>
      <c r="I586" s="256"/>
      <c r="J586" s="256"/>
      <c r="K586" s="256"/>
      <c r="L586" s="256"/>
      <c r="M586" s="256"/>
      <c r="N586" s="256"/>
      <c r="O586" s="256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spans="1:26" ht="24" customHeight="1">
      <c r="A587" s="256"/>
      <c r="B587" s="257"/>
      <c r="C587" s="256"/>
      <c r="D587" s="256"/>
      <c r="E587" s="256"/>
      <c r="F587" s="256"/>
      <c r="G587" s="256"/>
      <c r="H587" s="256"/>
      <c r="I587" s="256"/>
      <c r="J587" s="256"/>
      <c r="K587" s="256"/>
      <c r="L587" s="256"/>
      <c r="M587" s="256"/>
      <c r="N587" s="256"/>
      <c r="O587" s="256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spans="1:26" ht="24" customHeight="1">
      <c r="A588" s="256"/>
      <c r="B588" s="257"/>
      <c r="C588" s="256"/>
      <c r="D588" s="256"/>
      <c r="E588" s="256"/>
      <c r="F588" s="256"/>
      <c r="G588" s="256"/>
      <c r="H588" s="256"/>
      <c r="I588" s="256"/>
      <c r="J588" s="256"/>
      <c r="K588" s="256"/>
      <c r="L588" s="256"/>
      <c r="M588" s="256"/>
      <c r="N588" s="256"/>
      <c r="O588" s="256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spans="1:26" ht="24" customHeight="1">
      <c r="A589" s="256"/>
      <c r="B589" s="257"/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spans="1:26" ht="24" customHeight="1">
      <c r="A590" s="256"/>
      <c r="B590" s="257"/>
      <c r="C590" s="256"/>
      <c r="D590" s="256"/>
      <c r="E590" s="256"/>
      <c r="F590" s="256"/>
      <c r="G590" s="256"/>
      <c r="H590" s="256"/>
      <c r="I590" s="256"/>
      <c r="J590" s="256"/>
      <c r="K590" s="256"/>
      <c r="L590" s="256"/>
      <c r="M590" s="256"/>
      <c r="N590" s="256"/>
      <c r="O590" s="256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spans="1:26" ht="24" customHeight="1">
      <c r="A591" s="256"/>
      <c r="B591" s="257"/>
      <c r="C591" s="256"/>
      <c r="D591" s="256"/>
      <c r="E591" s="256"/>
      <c r="F591" s="256"/>
      <c r="G591" s="256"/>
      <c r="H591" s="256"/>
      <c r="I591" s="256"/>
      <c r="J591" s="256"/>
      <c r="K591" s="256"/>
      <c r="L591" s="256"/>
      <c r="M591" s="256"/>
      <c r="N591" s="256"/>
      <c r="O591" s="256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spans="1:26" ht="24" customHeight="1">
      <c r="A592" s="256"/>
      <c r="B592" s="257"/>
      <c r="C592" s="256"/>
      <c r="D592" s="256"/>
      <c r="E592" s="256"/>
      <c r="F592" s="256"/>
      <c r="G592" s="256"/>
      <c r="H592" s="256"/>
      <c r="I592" s="256"/>
      <c r="J592" s="256"/>
      <c r="K592" s="256"/>
      <c r="L592" s="256"/>
      <c r="M592" s="256"/>
      <c r="N592" s="256"/>
      <c r="O592" s="256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spans="1:26" ht="24" customHeight="1">
      <c r="A593" s="256"/>
      <c r="B593" s="257"/>
      <c r="C593" s="256"/>
      <c r="D593" s="256"/>
      <c r="E593" s="256"/>
      <c r="F593" s="256"/>
      <c r="G593" s="256"/>
      <c r="H593" s="256"/>
      <c r="I593" s="256"/>
      <c r="J593" s="256"/>
      <c r="K593" s="256"/>
      <c r="L593" s="256"/>
      <c r="M593" s="256"/>
      <c r="N593" s="256"/>
      <c r="O593" s="256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spans="1:26" ht="24" customHeight="1">
      <c r="A594" s="256"/>
      <c r="B594" s="257"/>
      <c r="C594" s="256"/>
      <c r="D594" s="256"/>
      <c r="E594" s="256"/>
      <c r="F594" s="256"/>
      <c r="G594" s="256"/>
      <c r="H594" s="256"/>
      <c r="I594" s="256"/>
      <c r="J594" s="256"/>
      <c r="K594" s="256"/>
      <c r="L594" s="256"/>
      <c r="M594" s="256"/>
      <c r="N594" s="256"/>
      <c r="O594" s="256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spans="1:26" ht="24" customHeight="1">
      <c r="A595" s="256"/>
      <c r="B595" s="257"/>
      <c r="C595" s="256"/>
      <c r="D595" s="256"/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spans="1:26" ht="24" customHeight="1">
      <c r="A596" s="256"/>
      <c r="B596" s="257"/>
      <c r="C596" s="256"/>
      <c r="D596" s="256"/>
      <c r="E596" s="256"/>
      <c r="F596" s="256"/>
      <c r="G596" s="256"/>
      <c r="H596" s="256"/>
      <c r="I596" s="256"/>
      <c r="J596" s="256"/>
      <c r="K596" s="256"/>
      <c r="L596" s="256"/>
      <c r="M596" s="256"/>
      <c r="N596" s="256"/>
      <c r="O596" s="256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spans="1:26" ht="24" customHeight="1">
      <c r="A597" s="256"/>
      <c r="B597" s="257"/>
      <c r="C597" s="256"/>
      <c r="D597" s="256"/>
      <c r="E597" s="256"/>
      <c r="F597" s="256"/>
      <c r="G597" s="256"/>
      <c r="H597" s="256"/>
      <c r="I597" s="256"/>
      <c r="J597" s="256"/>
      <c r="K597" s="256"/>
      <c r="L597" s="256"/>
      <c r="M597" s="256"/>
      <c r="N597" s="256"/>
      <c r="O597" s="256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spans="1:26" ht="24" customHeight="1">
      <c r="A598" s="256"/>
      <c r="B598" s="257"/>
      <c r="C598" s="256"/>
      <c r="D598" s="256"/>
      <c r="E598" s="256"/>
      <c r="F598" s="256"/>
      <c r="G598" s="256"/>
      <c r="H598" s="256"/>
      <c r="I598" s="256"/>
      <c r="J598" s="256"/>
      <c r="K598" s="256"/>
      <c r="L598" s="256"/>
      <c r="M598" s="256"/>
      <c r="N598" s="256"/>
      <c r="O598" s="256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spans="1:26" ht="24" customHeight="1">
      <c r="A599" s="256"/>
      <c r="B599" s="257"/>
      <c r="C599" s="256"/>
      <c r="D599" s="256"/>
      <c r="E599" s="256"/>
      <c r="F599" s="256"/>
      <c r="G599" s="256"/>
      <c r="H599" s="256"/>
      <c r="I599" s="256"/>
      <c r="J599" s="256"/>
      <c r="K599" s="256"/>
      <c r="L599" s="256"/>
      <c r="M599" s="256"/>
      <c r="N599" s="256"/>
      <c r="O599" s="256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spans="1:26" ht="24" customHeight="1">
      <c r="A600" s="256"/>
      <c r="B600" s="257"/>
      <c r="C600" s="256"/>
      <c r="D600" s="256"/>
      <c r="E600" s="256"/>
      <c r="F600" s="256"/>
      <c r="G600" s="256"/>
      <c r="H600" s="256"/>
      <c r="I600" s="256"/>
      <c r="J600" s="256"/>
      <c r="K600" s="256"/>
      <c r="L600" s="256"/>
      <c r="M600" s="256"/>
      <c r="N600" s="256"/>
      <c r="O600" s="256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spans="1:26" ht="24" customHeight="1">
      <c r="A601" s="256"/>
      <c r="B601" s="257"/>
      <c r="C601" s="256"/>
      <c r="D601" s="256"/>
      <c r="E601" s="256"/>
      <c r="F601" s="256"/>
      <c r="G601" s="256"/>
      <c r="H601" s="256"/>
      <c r="I601" s="256"/>
      <c r="J601" s="256"/>
      <c r="K601" s="256"/>
      <c r="L601" s="256"/>
      <c r="M601" s="256"/>
      <c r="N601" s="256"/>
      <c r="O601" s="256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spans="1:26" ht="24" customHeight="1">
      <c r="A602" s="256"/>
      <c r="B602" s="257"/>
      <c r="C602" s="256"/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6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spans="1:26" ht="24" customHeight="1">
      <c r="A603" s="256"/>
      <c r="B603" s="257"/>
      <c r="C603" s="256"/>
      <c r="D603" s="256"/>
      <c r="E603" s="256"/>
      <c r="F603" s="256"/>
      <c r="G603" s="256"/>
      <c r="H603" s="256"/>
      <c r="I603" s="256"/>
      <c r="J603" s="256"/>
      <c r="K603" s="256"/>
      <c r="L603" s="256"/>
      <c r="M603" s="256"/>
      <c r="N603" s="256"/>
      <c r="O603" s="256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spans="1:26" ht="24" customHeight="1">
      <c r="A604" s="256"/>
      <c r="B604" s="257"/>
      <c r="C604" s="256"/>
      <c r="D604" s="256"/>
      <c r="E604" s="256"/>
      <c r="F604" s="256"/>
      <c r="G604" s="256"/>
      <c r="H604" s="256"/>
      <c r="I604" s="256"/>
      <c r="J604" s="256"/>
      <c r="K604" s="256"/>
      <c r="L604" s="256"/>
      <c r="M604" s="256"/>
      <c r="N604" s="256"/>
      <c r="O604" s="256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spans="1:26" ht="24" customHeight="1">
      <c r="A605" s="256"/>
      <c r="B605" s="257"/>
      <c r="C605" s="256"/>
      <c r="D605" s="256"/>
      <c r="E605" s="256"/>
      <c r="F605" s="256"/>
      <c r="G605" s="256"/>
      <c r="H605" s="256"/>
      <c r="I605" s="256"/>
      <c r="J605" s="256"/>
      <c r="K605" s="256"/>
      <c r="L605" s="256"/>
      <c r="M605" s="256"/>
      <c r="N605" s="256"/>
      <c r="O605" s="256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spans="1:26" ht="24" customHeight="1">
      <c r="A606" s="256"/>
      <c r="B606" s="257"/>
      <c r="C606" s="256"/>
      <c r="D606" s="256"/>
      <c r="E606" s="256"/>
      <c r="F606" s="256"/>
      <c r="G606" s="256"/>
      <c r="H606" s="256"/>
      <c r="I606" s="256"/>
      <c r="J606" s="256"/>
      <c r="K606" s="256"/>
      <c r="L606" s="256"/>
      <c r="M606" s="256"/>
      <c r="N606" s="256"/>
      <c r="O606" s="256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spans="1:26" ht="24" customHeight="1">
      <c r="A607" s="256"/>
      <c r="B607" s="257"/>
      <c r="C607" s="256"/>
      <c r="D607" s="256"/>
      <c r="E607" s="256"/>
      <c r="F607" s="256"/>
      <c r="G607" s="256"/>
      <c r="H607" s="256"/>
      <c r="I607" s="256"/>
      <c r="J607" s="256"/>
      <c r="K607" s="256"/>
      <c r="L607" s="256"/>
      <c r="M607" s="256"/>
      <c r="N607" s="256"/>
      <c r="O607" s="256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spans="1:26" ht="24" customHeight="1">
      <c r="A608" s="256"/>
      <c r="B608" s="257"/>
      <c r="C608" s="256"/>
      <c r="D608" s="256"/>
      <c r="E608" s="256"/>
      <c r="F608" s="256"/>
      <c r="G608" s="256"/>
      <c r="H608" s="256"/>
      <c r="I608" s="256"/>
      <c r="J608" s="256"/>
      <c r="K608" s="256"/>
      <c r="L608" s="256"/>
      <c r="M608" s="256"/>
      <c r="N608" s="256"/>
      <c r="O608" s="256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spans="1:26" ht="24" customHeight="1">
      <c r="A609" s="256"/>
      <c r="B609" s="257"/>
      <c r="C609" s="256"/>
      <c r="D609" s="256"/>
      <c r="E609" s="256"/>
      <c r="F609" s="256"/>
      <c r="G609" s="256"/>
      <c r="H609" s="256"/>
      <c r="I609" s="256"/>
      <c r="J609" s="256"/>
      <c r="K609" s="256"/>
      <c r="L609" s="256"/>
      <c r="M609" s="256"/>
      <c r="N609" s="256"/>
      <c r="O609" s="256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spans="1:26" ht="24" customHeight="1">
      <c r="A610" s="256"/>
      <c r="B610" s="257"/>
      <c r="C610" s="256"/>
      <c r="D610" s="256"/>
      <c r="E610" s="256"/>
      <c r="F610" s="256"/>
      <c r="G610" s="256"/>
      <c r="H610" s="256"/>
      <c r="I610" s="256"/>
      <c r="J610" s="256"/>
      <c r="K610" s="256"/>
      <c r="L610" s="256"/>
      <c r="M610" s="256"/>
      <c r="N610" s="256"/>
      <c r="O610" s="256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spans="1:26" ht="24" customHeight="1">
      <c r="A611" s="256"/>
      <c r="B611" s="257"/>
      <c r="C611" s="256"/>
      <c r="D611" s="256"/>
      <c r="E611" s="256"/>
      <c r="F611" s="256"/>
      <c r="G611" s="256"/>
      <c r="H611" s="256"/>
      <c r="I611" s="256"/>
      <c r="J611" s="256"/>
      <c r="K611" s="256"/>
      <c r="L611" s="256"/>
      <c r="M611" s="256"/>
      <c r="N611" s="256"/>
      <c r="O611" s="256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spans="1:26" ht="24" customHeight="1">
      <c r="A612" s="256"/>
      <c r="B612" s="257"/>
      <c r="C612" s="256"/>
      <c r="D612" s="256"/>
      <c r="E612" s="256"/>
      <c r="F612" s="256"/>
      <c r="G612" s="256"/>
      <c r="H612" s="256"/>
      <c r="I612" s="256"/>
      <c r="J612" s="256"/>
      <c r="K612" s="256"/>
      <c r="L612" s="256"/>
      <c r="M612" s="256"/>
      <c r="N612" s="256"/>
      <c r="O612" s="256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spans="1:26" ht="24" customHeight="1">
      <c r="A613" s="256"/>
      <c r="B613" s="257"/>
      <c r="C613" s="256"/>
      <c r="D613" s="256"/>
      <c r="E613" s="256"/>
      <c r="F613" s="256"/>
      <c r="G613" s="256"/>
      <c r="H613" s="256"/>
      <c r="I613" s="256"/>
      <c r="J613" s="256"/>
      <c r="K613" s="256"/>
      <c r="L613" s="256"/>
      <c r="M613" s="256"/>
      <c r="N613" s="256"/>
      <c r="O613" s="256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spans="1:26" ht="24" customHeight="1">
      <c r="A614" s="256"/>
      <c r="B614" s="257"/>
      <c r="C614" s="256"/>
      <c r="D614" s="256"/>
      <c r="E614" s="256"/>
      <c r="F614" s="256"/>
      <c r="G614" s="256"/>
      <c r="H614" s="256"/>
      <c r="I614" s="256"/>
      <c r="J614" s="256"/>
      <c r="K614" s="256"/>
      <c r="L614" s="256"/>
      <c r="M614" s="256"/>
      <c r="N614" s="256"/>
      <c r="O614" s="256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spans="1:26" ht="24" customHeight="1">
      <c r="A615" s="256"/>
      <c r="B615" s="257"/>
      <c r="C615" s="256"/>
      <c r="D615" s="256"/>
      <c r="E615" s="256"/>
      <c r="F615" s="256"/>
      <c r="G615" s="256"/>
      <c r="H615" s="256"/>
      <c r="I615" s="256"/>
      <c r="J615" s="256"/>
      <c r="K615" s="256"/>
      <c r="L615" s="256"/>
      <c r="M615" s="256"/>
      <c r="N615" s="256"/>
      <c r="O615" s="256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spans="1:26" ht="24" customHeight="1">
      <c r="A616" s="256"/>
      <c r="B616" s="257"/>
      <c r="C616" s="256"/>
      <c r="D616" s="256"/>
      <c r="E616" s="256"/>
      <c r="F616" s="256"/>
      <c r="G616" s="256"/>
      <c r="H616" s="256"/>
      <c r="I616" s="256"/>
      <c r="J616" s="256"/>
      <c r="K616" s="256"/>
      <c r="L616" s="256"/>
      <c r="M616" s="256"/>
      <c r="N616" s="256"/>
      <c r="O616" s="256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spans="1:26" ht="24" customHeight="1">
      <c r="A617" s="256"/>
      <c r="B617" s="257"/>
      <c r="C617" s="256"/>
      <c r="D617" s="256"/>
      <c r="E617" s="256"/>
      <c r="F617" s="256"/>
      <c r="G617" s="256"/>
      <c r="H617" s="256"/>
      <c r="I617" s="256"/>
      <c r="J617" s="256"/>
      <c r="K617" s="256"/>
      <c r="L617" s="256"/>
      <c r="M617" s="256"/>
      <c r="N617" s="256"/>
      <c r="O617" s="256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spans="1:26" ht="24" customHeight="1">
      <c r="A618" s="256"/>
      <c r="B618" s="257"/>
      <c r="C618" s="256"/>
      <c r="D618" s="256"/>
      <c r="E618" s="256"/>
      <c r="F618" s="256"/>
      <c r="G618" s="256"/>
      <c r="H618" s="256"/>
      <c r="I618" s="256"/>
      <c r="J618" s="256"/>
      <c r="K618" s="256"/>
      <c r="L618" s="256"/>
      <c r="M618" s="256"/>
      <c r="N618" s="256"/>
      <c r="O618" s="256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spans="1:26" ht="24" customHeight="1">
      <c r="A619" s="256"/>
      <c r="B619" s="257"/>
      <c r="C619" s="256"/>
      <c r="D619" s="256"/>
      <c r="E619" s="256"/>
      <c r="F619" s="256"/>
      <c r="G619" s="256"/>
      <c r="H619" s="256"/>
      <c r="I619" s="256"/>
      <c r="J619" s="256"/>
      <c r="K619" s="256"/>
      <c r="L619" s="256"/>
      <c r="M619" s="256"/>
      <c r="N619" s="256"/>
      <c r="O619" s="256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spans="1:26" ht="24" customHeight="1">
      <c r="A620" s="256"/>
      <c r="B620" s="257"/>
      <c r="C620" s="256"/>
      <c r="D620" s="256"/>
      <c r="E620" s="256"/>
      <c r="F620" s="256"/>
      <c r="G620" s="256"/>
      <c r="H620" s="256"/>
      <c r="I620" s="256"/>
      <c r="J620" s="256"/>
      <c r="K620" s="256"/>
      <c r="L620" s="256"/>
      <c r="M620" s="256"/>
      <c r="N620" s="256"/>
      <c r="O620" s="256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spans="1:26" ht="24" customHeight="1">
      <c r="A621" s="256"/>
      <c r="B621" s="257"/>
      <c r="C621" s="256"/>
      <c r="D621" s="256"/>
      <c r="E621" s="256"/>
      <c r="F621" s="256"/>
      <c r="G621" s="256"/>
      <c r="H621" s="256"/>
      <c r="I621" s="256"/>
      <c r="J621" s="256"/>
      <c r="K621" s="256"/>
      <c r="L621" s="256"/>
      <c r="M621" s="256"/>
      <c r="N621" s="256"/>
      <c r="O621" s="256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spans="1:26" ht="24" customHeight="1">
      <c r="A622" s="256"/>
      <c r="B622" s="257"/>
      <c r="C622" s="256"/>
      <c r="D622" s="256"/>
      <c r="E622" s="256"/>
      <c r="F622" s="256"/>
      <c r="G622" s="256"/>
      <c r="H622" s="256"/>
      <c r="I622" s="256"/>
      <c r="J622" s="256"/>
      <c r="K622" s="256"/>
      <c r="L622" s="256"/>
      <c r="M622" s="256"/>
      <c r="N622" s="256"/>
      <c r="O622" s="256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spans="1:26" ht="24" customHeight="1">
      <c r="A623" s="256"/>
      <c r="B623" s="257"/>
      <c r="C623" s="256"/>
      <c r="D623" s="256"/>
      <c r="E623" s="256"/>
      <c r="F623" s="256"/>
      <c r="G623" s="256"/>
      <c r="H623" s="256"/>
      <c r="I623" s="256"/>
      <c r="J623" s="256"/>
      <c r="K623" s="256"/>
      <c r="L623" s="256"/>
      <c r="M623" s="256"/>
      <c r="N623" s="256"/>
      <c r="O623" s="256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spans="1:26" ht="24" customHeight="1">
      <c r="A624" s="256"/>
      <c r="B624" s="257"/>
      <c r="C624" s="256"/>
      <c r="D624" s="256"/>
      <c r="E624" s="256"/>
      <c r="F624" s="256"/>
      <c r="G624" s="256"/>
      <c r="H624" s="256"/>
      <c r="I624" s="256"/>
      <c r="J624" s="256"/>
      <c r="K624" s="256"/>
      <c r="L624" s="256"/>
      <c r="M624" s="256"/>
      <c r="N624" s="256"/>
      <c r="O624" s="256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spans="1:26" ht="24" customHeight="1">
      <c r="A625" s="256"/>
      <c r="B625" s="257"/>
      <c r="C625" s="256"/>
      <c r="D625" s="256"/>
      <c r="E625" s="256"/>
      <c r="F625" s="256"/>
      <c r="G625" s="256"/>
      <c r="H625" s="256"/>
      <c r="I625" s="256"/>
      <c r="J625" s="256"/>
      <c r="K625" s="256"/>
      <c r="L625" s="256"/>
      <c r="M625" s="256"/>
      <c r="N625" s="256"/>
      <c r="O625" s="256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spans="1:26" ht="24" customHeight="1">
      <c r="A626" s="256"/>
      <c r="B626" s="257"/>
      <c r="C626" s="256"/>
      <c r="D626" s="256"/>
      <c r="E626" s="256"/>
      <c r="F626" s="256"/>
      <c r="G626" s="256"/>
      <c r="H626" s="256"/>
      <c r="I626" s="256"/>
      <c r="J626" s="256"/>
      <c r="K626" s="256"/>
      <c r="L626" s="256"/>
      <c r="M626" s="256"/>
      <c r="N626" s="256"/>
      <c r="O626" s="256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spans="1:26" ht="24" customHeight="1">
      <c r="A627" s="256"/>
      <c r="B627" s="257"/>
      <c r="C627" s="256"/>
      <c r="D627" s="256"/>
      <c r="E627" s="256"/>
      <c r="F627" s="256"/>
      <c r="G627" s="256"/>
      <c r="H627" s="256"/>
      <c r="I627" s="256"/>
      <c r="J627" s="256"/>
      <c r="K627" s="256"/>
      <c r="L627" s="256"/>
      <c r="M627" s="256"/>
      <c r="N627" s="256"/>
      <c r="O627" s="256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spans="1:26" ht="24" customHeight="1">
      <c r="A628" s="256"/>
      <c r="B628" s="257"/>
      <c r="C628" s="256"/>
      <c r="D628" s="256"/>
      <c r="E628" s="256"/>
      <c r="F628" s="256"/>
      <c r="G628" s="256"/>
      <c r="H628" s="256"/>
      <c r="I628" s="256"/>
      <c r="J628" s="256"/>
      <c r="K628" s="256"/>
      <c r="L628" s="256"/>
      <c r="M628" s="256"/>
      <c r="N628" s="256"/>
      <c r="O628" s="256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spans="1:26" ht="24" customHeight="1">
      <c r="A629" s="256"/>
      <c r="B629" s="257"/>
      <c r="C629" s="256"/>
      <c r="D629" s="256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spans="1:26" ht="24" customHeight="1">
      <c r="A630" s="256"/>
      <c r="B630" s="257"/>
      <c r="C630" s="256"/>
      <c r="D630" s="256"/>
      <c r="E630" s="256"/>
      <c r="F630" s="256"/>
      <c r="G630" s="256"/>
      <c r="H630" s="256"/>
      <c r="I630" s="256"/>
      <c r="J630" s="256"/>
      <c r="K630" s="256"/>
      <c r="L630" s="256"/>
      <c r="M630" s="256"/>
      <c r="N630" s="256"/>
      <c r="O630" s="256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spans="1:26" ht="24" customHeight="1">
      <c r="A631" s="256"/>
      <c r="B631" s="257"/>
      <c r="C631" s="256"/>
      <c r="D631" s="256"/>
      <c r="E631" s="256"/>
      <c r="F631" s="256"/>
      <c r="G631" s="256"/>
      <c r="H631" s="256"/>
      <c r="I631" s="256"/>
      <c r="J631" s="256"/>
      <c r="K631" s="256"/>
      <c r="L631" s="256"/>
      <c r="M631" s="256"/>
      <c r="N631" s="256"/>
      <c r="O631" s="256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spans="1:26" ht="24" customHeight="1">
      <c r="A632" s="256"/>
      <c r="B632" s="257"/>
      <c r="C632" s="256"/>
      <c r="D632" s="256"/>
      <c r="E632" s="256"/>
      <c r="F632" s="256"/>
      <c r="G632" s="256"/>
      <c r="H632" s="256"/>
      <c r="I632" s="256"/>
      <c r="J632" s="256"/>
      <c r="K632" s="256"/>
      <c r="L632" s="256"/>
      <c r="M632" s="256"/>
      <c r="N632" s="256"/>
      <c r="O632" s="256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spans="1:26" ht="24" customHeight="1">
      <c r="A633" s="256"/>
      <c r="B633" s="257"/>
      <c r="C633" s="256"/>
      <c r="D633" s="256"/>
      <c r="E633" s="256"/>
      <c r="F633" s="256"/>
      <c r="G633" s="256"/>
      <c r="H633" s="256"/>
      <c r="I633" s="256"/>
      <c r="J633" s="256"/>
      <c r="K633" s="256"/>
      <c r="L633" s="256"/>
      <c r="M633" s="256"/>
      <c r="N633" s="256"/>
      <c r="O633" s="256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spans="1:26" ht="24" customHeight="1">
      <c r="A634" s="256"/>
      <c r="B634" s="257"/>
      <c r="C634" s="256"/>
      <c r="D634" s="256"/>
      <c r="E634" s="256"/>
      <c r="F634" s="256"/>
      <c r="G634" s="256"/>
      <c r="H634" s="256"/>
      <c r="I634" s="256"/>
      <c r="J634" s="256"/>
      <c r="K634" s="256"/>
      <c r="L634" s="256"/>
      <c r="M634" s="256"/>
      <c r="N634" s="256"/>
      <c r="O634" s="256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spans="1:26" ht="24" customHeight="1">
      <c r="A635" s="256"/>
      <c r="B635" s="257"/>
      <c r="C635" s="256"/>
      <c r="D635" s="256"/>
      <c r="E635" s="256"/>
      <c r="F635" s="256"/>
      <c r="G635" s="256"/>
      <c r="H635" s="256"/>
      <c r="I635" s="256"/>
      <c r="J635" s="256"/>
      <c r="K635" s="256"/>
      <c r="L635" s="256"/>
      <c r="M635" s="256"/>
      <c r="N635" s="256"/>
      <c r="O635" s="256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spans="1:26" ht="24" customHeight="1">
      <c r="A636" s="256"/>
      <c r="B636" s="257"/>
      <c r="C636" s="256"/>
      <c r="D636" s="256"/>
      <c r="E636" s="256"/>
      <c r="F636" s="256"/>
      <c r="G636" s="256"/>
      <c r="H636" s="256"/>
      <c r="I636" s="256"/>
      <c r="J636" s="256"/>
      <c r="K636" s="256"/>
      <c r="L636" s="256"/>
      <c r="M636" s="256"/>
      <c r="N636" s="256"/>
      <c r="O636" s="256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spans="1:26" ht="24" customHeight="1">
      <c r="A637" s="256"/>
      <c r="B637" s="257"/>
      <c r="C637" s="256"/>
      <c r="D637" s="256"/>
      <c r="E637" s="256"/>
      <c r="F637" s="256"/>
      <c r="G637" s="256"/>
      <c r="H637" s="256"/>
      <c r="I637" s="256"/>
      <c r="J637" s="256"/>
      <c r="K637" s="256"/>
      <c r="L637" s="256"/>
      <c r="M637" s="256"/>
      <c r="N637" s="256"/>
      <c r="O637" s="256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spans="1:26" ht="24" customHeight="1">
      <c r="A638" s="256"/>
      <c r="B638" s="257"/>
      <c r="C638" s="256"/>
      <c r="D638" s="256"/>
      <c r="E638" s="256"/>
      <c r="F638" s="256"/>
      <c r="G638" s="256"/>
      <c r="H638" s="256"/>
      <c r="I638" s="256"/>
      <c r="J638" s="256"/>
      <c r="K638" s="256"/>
      <c r="L638" s="256"/>
      <c r="M638" s="256"/>
      <c r="N638" s="256"/>
      <c r="O638" s="256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spans="1:26" ht="24" customHeight="1">
      <c r="A639" s="256"/>
      <c r="B639" s="257"/>
      <c r="C639" s="256"/>
      <c r="D639" s="256"/>
      <c r="E639" s="256"/>
      <c r="F639" s="256"/>
      <c r="G639" s="256"/>
      <c r="H639" s="256"/>
      <c r="I639" s="256"/>
      <c r="J639" s="256"/>
      <c r="K639" s="256"/>
      <c r="L639" s="256"/>
      <c r="M639" s="256"/>
      <c r="N639" s="256"/>
      <c r="O639" s="256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spans="1:26" ht="24" customHeight="1">
      <c r="A640" s="256"/>
      <c r="B640" s="257"/>
      <c r="C640" s="256"/>
      <c r="D640" s="256"/>
      <c r="E640" s="256"/>
      <c r="F640" s="256"/>
      <c r="G640" s="256"/>
      <c r="H640" s="256"/>
      <c r="I640" s="256"/>
      <c r="J640" s="256"/>
      <c r="K640" s="256"/>
      <c r="L640" s="256"/>
      <c r="M640" s="256"/>
      <c r="N640" s="256"/>
      <c r="O640" s="256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spans="1:26" ht="24" customHeight="1">
      <c r="A641" s="256"/>
      <c r="B641" s="257"/>
      <c r="C641" s="256"/>
      <c r="D641" s="256"/>
      <c r="E641" s="256"/>
      <c r="F641" s="256"/>
      <c r="G641" s="256"/>
      <c r="H641" s="256"/>
      <c r="I641" s="256"/>
      <c r="J641" s="256"/>
      <c r="K641" s="256"/>
      <c r="L641" s="256"/>
      <c r="M641" s="256"/>
      <c r="N641" s="256"/>
      <c r="O641" s="256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spans="1:26" ht="24" customHeight="1">
      <c r="A642" s="256"/>
      <c r="B642" s="257"/>
      <c r="C642" s="256"/>
      <c r="D642" s="256"/>
      <c r="E642" s="256"/>
      <c r="F642" s="256"/>
      <c r="G642" s="256"/>
      <c r="H642" s="256"/>
      <c r="I642" s="256"/>
      <c r="J642" s="256"/>
      <c r="K642" s="256"/>
      <c r="L642" s="256"/>
      <c r="M642" s="256"/>
      <c r="N642" s="256"/>
      <c r="O642" s="256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spans="1:26" ht="24" customHeight="1">
      <c r="A643" s="256"/>
      <c r="B643" s="257"/>
      <c r="C643" s="256"/>
      <c r="D643" s="256"/>
      <c r="E643" s="256"/>
      <c r="F643" s="256"/>
      <c r="G643" s="256"/>
      <c r="H643" s="256"/>
      <c r="I643" s="256"/>
      <c r="J643" s="256"/>
      <c r="K643" s="256"/>
      <c r="L643" s="256"/>
      <c r="M643" s="256"/>
      <c r="N643" s="256"/>
      <c r="O643" s="256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spans="1:26" ht="24" customHeight="1">
      <c r="A644" s="256"/>
      <c r="B644" s="257"/>
      <c r="C644" s="256"/>
      <c r="D644" s="256"/>
      <c r="E644" s="256"/>
      <c r="F644" s="256"/>
      <c r="G644" s="256"/>
      <c r="H644" s="256"/>
      <c r="I644" s="256"/>
      <c r="J644" s="256"/>
      <c r="K644" s="256"/>
      <c r="L644" s="256"/>
      <c r="M644" s="256"/>
      <c r="N644" s="256"/>
      <c r="O644" s="256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spans="1:26" ht="24" customHeight="1">
      <c r="A645" s="256"/>
      <c r="B645" s="257"/>
      <c r="C645" s="256"/>
      <c r="D645" s="256"/>
      <c r="E645" s="256"/>
      <c r="F645" s="256"/>
      <c r="G645" s="256"/>
      <c r="H645" s="256"/>
      <c r="I645" s="256"/>
      <c r="J645" s="256"/>
      <c r="K645" s="256"/>
      <c r="L645" s="256"/>
      <c r="M645" s="256"/>
      <c r="N645" s="256"/>
      <c r="O645" s="256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spans="1:26" ht="24" customHeight="1">
      <c r="A646" s="256"/>
      <c r="B646" s="257"/>
      <c r="C646" s="256"/>
      <c r="D646" s="256"/>
      <c r="E646" s="256"/>
      <c r="F646" s="256"/>
      <c r="G646" s="256"/>
      <c r="H646" s="256"/>
      <c r="I646" s="256"/>
      <c r="J646" s="256"/>
      <c r="K646" s="256"/>
      <c r="L646" s="256"/>
      <c r="M646" s="256"/>
      <c r="N646" s="256"/>
      <c r="O646" s="256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spans="1:26" ht="24" customHeight="1">
      <c r="A647" s="256"/>
      <c r="B647" s="257"/>
      <c r="C647" s="256"/>
      <c r="D647" s="256"/>
      <c r="E647" s="256"/>
      <c r="F647" s="256"/>
      <c r="G647" s="256"/>
      <c r="H647" s="256"/>
      <c r="I647" s="256"/>
      <c r="J647" s="256"/>
      <c r="K647" s="256"/>
      <c r="L647" s="256"/>
      <c r="M647" s="256"/>
      <c r="N647" s="256"/>
      <c r="O647" s="256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spans="1:26" ht="24" customHeight="1">
      <c r="A648" s="256"/>
      <c r="B648" s="257"/>
      <c r="C648" s="256"/>
      <c r="D648" s="256"/>
      <c r="E648" s="256"/>
      <c r="F648" s="256"/>
      <c r="G648" s="256"/>
      <c r="H648" s="256"/>
      <c r="I648" s="256"/>
      <c r="J648" s="256"/>
      <c r="K648" s="256"/>
      <c r="L648" s="256"/>
      <c r="M648" s="256"/>
      <c r="N648" s="256"/>
      <c r="O648" s="256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spans="1:26" ht="24" customHeight="1">
      <c r="A649" s="256"/>
      <c r="B649" s="257"/>
      <c r="C649" s="256"/>
      <c r="D649" s="256"/>
      <c r="E649" s="256"/>
      <c r="F649" s="256"/>
      <c r="G649" s="256"/>
      <c r="H649" s="256"/>
      <c r="I649" s="256"/>
      <c r="J649" s="256"/>
      <c r="K649" s="256"/>
      <c r="L649" s="256"/>
      <c r="M649" s="256"/>
      <c r="N649" s="256"/>
      <c r="O649" s="256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spans="1:26" ht="24" customHeight="1">
      <c r="A650" s="256"/>
      <c r="B650" s="257"/>
      <c r="C650" s="256"/>
      <c r="D650" s="256"/>
      <c r="E650" s="256"/>
      <c r="F650" s="256"/>
      <c r="G650" s="256"/>
      <c r="H650" s="256"/>
      <c r="I650" s="256"/>
      <c r="J650" s="256"/>
      <c r="K650" s="256"/>
      <c r="L650" s="256"/>
      <c r="M650" s="256"/>
      <c r="N650" s="256"/>
      <c r="O650" s="256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spans="1:26" ht="24" customHeight="1">
      <c r="A651" s="256"/>
      <c r="B651" s="257"/>
      <c r="C651" s="256"/>
      <c r="D651" s="256"/>
      <c r="E651" s="256"/>
      <c r="F651" s="256"/>
      <c r="G651" s="256"/>
      <c r="H651" s="256"/>
      <c r="I651" s="256"/>
      <c r="J651" s="256"/>
      <c r="K651" s="256"/>
      <c r="L651" s="256"/>
      <c r="M651" s="256"/>
      <c r="N651" s="256"/>
      <c r="O651" s="256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spans="1:26" ht="24" customHeight="1">
      <c r="A652" s="256"/>
      <c r="B652" s="257"/>
      <c r="C652" s="256"/>
      <c r="D652" s="256"/>
      <c r="E652" s="256"/>
      <c r="F652" s="256"/>
      <c r="G652" s="256"/>
      <c r="H652" s="256"/>
      <c r="I652" s="256"/>
      <c r="J652" s="256"/>
      <c r="K652" s="256"/>
      <c r="L652" s="256"/>
      <c r="M652" s="256"/>
      <c r="N652" s="256"/>
      <c r="O652" s="256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spans="1:26" ht="24" customHeight="1">
      <c r="A653" s="256"/>
      <c r="B653" s="257"/>
      <c r="C653" s="256"/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spans="1:26" ht="24" customHeight="1">
      <c r="A654" s="256"/>
      <c r="B654" s="257"/>
      <c r="C654" s="256"/>
      <c r="D654" s="256"/>
      <c r="E654" s="256"/>
      <c r="F654" s="256"/>
      <c r="G654" s="256"/>
      <c r="H654" s="256"/>
      <c r="I654" s="256"/>
      <c r="J654" s="256"/>
      <c r="K654" s="256"/>
      <c r="L654" s="256"/>
      <c r="M654" s="256"/>
      <c r="N654" s="256"/>
      <c r="O654" s="256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spans="1:26" ht="24" customHeight="1">
      <c r="A655" s="256"/>
      <c r="B655" s="257"/>
      <c r="C655" s="256"/>
      <c r="D655" s="256"/>
      <c r="E655" s="256"/>
      <c r="F655" s="256"/>
      <c r="G655" s="256"/>
      <c r="H655" s="256"/>
      <c r="I655" s="256"/>
      <c r="J655" s="256"/>
      <c r="K655" s="256"/>
      <c r="L655" s="256"/>
      <c r="M655" s="256"/>
      <c r="N655" s="256"/>
      <c r="O655" s="256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spans="1:26" ht="24" customHeight="1">
      <c r="A656" s="256"/>
      <c r="B656" s="257"/>
      <c r="C656" s="256"/>
      <c r="D656" s="256"/>
      <c r="E656" s="256"/>
      <c r="F656" s="256"/>
      <c r="G656" s="256"/>
      <c r="H656" s="256"/>
      <c r="I656" s="256"/>
      <c r="J656" s="256"/>
      <c r="K656" s="256"/>
      <c r="L656" s="256"/>
      <c r="M656" s="256"/>
      <c r="N656" s="256"/>
      <c r="O656" s="256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spans="1:26" ht="24" customHeight="1">
      <c r="A657" s="256"/>
      <c r="B657" s="257"/>
      <c r="C657" s="256"/>
      <c r="D657" s="256"/>
      <c r="E657" s="256"/>
      <c r="F657" s="256"/>
      <c r="G657" s="256"/>
      <c r="H657" s="256"/>
      <c r="I657" s="256"/>
      <c r="J657" s="256"/>
      <c r="K657" s="256"/>
      <c r="L657" s="256"/>
      <c r="M657" s="256"/>
      <c r="N657" s="256"/>
      <c r="O657" s="256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spans="1:26" ht="24" customHeight="1">
      <c r="A658" s="256"/>
      <c r="B658" s="257"/>
      <c r="C658" s="256"/>
      <c r="D658" s="256"/>
      <c r="E658" s="256"/>
      <c r="F658" s="256"/>
      <c r="G658" s="256"/>
      <c r="H658" s="256"/>
      <c r="I658" s="256"/>
      <c r="J658" s="256"/>
      <c r="K658" s="256"/>
      <c r="L658" s="256"/>
      <c r="M658" s="256"/>
      <c r="N658" s="256"/>
      <c r="O658" s="256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spans="1:26" ht="24" customHeight="1">
      <c r="A659" s="256"/>
      <c r="B659" s="257"/>
      <c r="C659" s="256"/>
      <c r="D659" s="256"/>
      <c r="E659" s="256"/>
      <c r="F659" s="256"/>
      <c r="G659" s="256"/>
      <c r="H659" s="256"/>
      <c r="I659" s="256"/>
      <c r="J659" s="256"/>
      <c r="K659" s="256"/>
      <c r="L659" s="256"/>
      <c r="M659" s="256"/>
      <c r="N659" s="256"/>
      <c r="O659" s="256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spans="1:26" ht="24" customHeight="1">
      <c r="A660" s="256"/>
      <c r="B660" s="257"/>
      <c r="C660" s="256"/>
      <c r="D660" s="256"/>
      <c r="E660" s="256"/>
      <c r="F660" s="256"/>
      <c r="G660" s="256"/>
      <c r="H660" s="256"/>
      <c r="I660" s="256"/>
      <c r="J660" s="256"/>
      <c r="K660" s="256"/>
      <c r="L660" s="256"/>
      <c r="M660" s="256"/>
      <c r="N660" s="256"/>
      <c r="O660" s="256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spans="1:26" ht="24" customHeight="1">
      <c r="A661" s="256"/>
      <c r="B661" s="257"/>
      <c r="C661" s="256"/>
      <c r="D661" s="256"/>
      <c r="E661" s="256"/>
      <c r="F661" s="256"/>
      <c r="G661" s="256"/>
      <c r="H661" s="256"/>
      <c r="I661" s="256"/>
      <c r="J661" s="256"/>
      <c r="K661" s="256"/>
      <c r="L661" s="256"/>
      <c r="M661" s="256"/>
      <c r="N661" s="256"/>
      <c r="O661" s="256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spans="1:26" ht="24" customHeight="1">
      <c r="A662" s="256"/>
      <c r="B662" s="257"/>
      <c r="C662" s="256"/>
      <c r="D662" s="256"/>
      <c r="E662" s="256"/>
      <c r="F662" s="256"/>
      <c r="G662" s="256"/>
      <c r="H662" s="256"/>
      <c r="I662" s="256"/>
      <c r="J662" s="256"/>
      <c r="K662" s="256"/>
      <c r="L662" s="256"/>
      <c r="M662" s="256"/>
      <c r="N662" s="256"/>
      <c r="O662" s="256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spans="1:26" ht="24" customHeight="1">
      <c r="A663" s="256"/>
      <c r="B663" s="257"/>
      <c r="C663" s="256"/>
      <c r="D663" s="256"/>
      <c r="E663" s="256"/>
      <c r="F663" s="256"/>
      <c r="G663" s="256"/>
      <c r="H663" s="256"/>
      <c r="I663" s="256"/>
      <c r="J663" s="256"/>
      <c r="K663" s="256"/>
      <c r="L663" s="256"/>
      <c r="M663" s="256"/>
      <c r="N663" s="256"/>
      <c r="O663" s="256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spans="1:26" ht="24" customHeight="1">
      <c r="A664" s="256"/>
      <c r="B664" s="257"/>
      <c r="C664" s="256"/>
      <c r="D664" s="256"/>
      <c r="E664" s="256"/>
      <c r="F664" s="256"/>
      <c r="G664" s="256"/>
      <c r="H664" s="256"/>
      <c r="I664" s="256"/>
      <c r="J664" s="256"/>
      <c r="K664" s="256"/>
      <c r="L664" s="256"/>
      <c r="M664" s="256"/>
      <c r="N664" s="256"/>
      <c r="O664" s="256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spans="1:26" ht="24" customHeight="1">
      <c r="A665" s="256"/>
      <c r="B665" s="257"/>
      <c r="C665" s="256"/>
      <c r="D665" s="256"/>
      <c r="E665" s="256"/>
      <c r="F665" s="256"/>
      <c r="G665" s="256"/>
      <c r="H665" s="256"/>
      <c r="I665" s="256"/>
      <c r="J665" s="256"/>
      <c r="K665" s="256"/>
      <c r="L665" s="256"/>
      <c r="M665" s="256"/>
      <c r="N665" s="256"/>
      <c r="O665" s="256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spans="1:26" ht="24" customHeight="1">
      <c r="A666" s="256"/>
      <c r="B666" s="257"/>
      <c r="C666" s="256"/>
      <c r="D666" s="256"/>
      <c r="E666" s="256"/>
      <c r="F666" s="256"/>
      <c r="G666" s="256"/>
      <c r="H666" s="256"/>
      <c r="I666" s="256"/>
      <c r="J666" s="256"/>
      <c r="K666" s="256"/>
      <c r="L666" s="256"/>
      <c r="M666" s="256"/>
      <c r="N666" s="256"/>
      <c r="O666" s="256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spans="1:26" ht="24" customHeight="1">
      <c r="A667" s="256"/>
      <c r="B667" s="257"/>
      <c r="C667" s="256"/>
      <c r="D667" s="256"/>
      <c r="E667" s="256"/>
      <c r="F667" s="256"/>
      <c r="G667" s="256"/>
      <c r="H667" s="256"/>
      <c r="I667" s="256"/>
      <c r="J667" s="256"/>
      <c r="K667" s="256"/>
      <c r="L667" s="256"/>
      <c r="M667" s="256"/>
      <c r="N667" s="256"/>
      <c r="O667" s="256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spans="1:26" ht="24" customHeight="1">
      <c r="A668" s="256"/>
      <c r="B668" s="257"/>
      <c r="C668" s="256"/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6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spans="1:26" ht="24" customHeight="1">
      <c r="A669" s="256"/>
      <c r="B669" s="257"/>
      <c r="C669" s="256"/>
      <c r="D669" s="256"/>
      <c r="E669" s="256"/>
      <c r="F669" s="256"/>
      <c r="G669" s="256"/>
      <c r="H669" s="256"/>
      <c r="I669" s="256"/>
      <c r="J669" s="256"/>
      <c r="K669" s="256"/>
      <c r="L669" s="256"/>
      <c r="M669" s="256"/>
      <c r="N669" s="256"/>
      <c r="O669" s="256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spans="1:26" ht="24" customHeight="1">
      <c r="A670" s="256"/>
      <c r="B670" s="257"/>
      <c r="C670" s="256"/>
      <c r="D670" s="256"/>
      <c r="E670" s="256"/>
      <c r="F670" s="256"/>
      <c r="G670" s="256"/>
      <c r="H670" s="256"/>
      <c r="I670" s="256"/>
      <c r="J670" s="256"/>
      <c r="K670" s="256"/>
      <c r="L670" s="256"/>
      <c r="M670" s="256"/>
      <c r="N670" s="256"/>
      <c r="O670" s="256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spans="1:26" ht="24" customHeight="1">
      <c r="A671" s="256"/>
      <c r="B671" s="257"/>
      <c r="C671" s="256"/>
      <c r="D671" s="256"/>
      <c r="E671" s="256"/>
      <c r="F671" s="256"/>
      <c r="G671" s="256"/>
      <c r="H671" s="256"/>
      <c r="I671" s="256"/>
      <c r="J671" s="256"/>
      <c r="K671" s="256"/>
      <c r="L671" s="256"/>
      <c r="M671" s="256"/>
      <c r="N671" s="256"/>
      <c r="O671" s="256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spans="1:26" ht="24" customHeight="1">
      <c r="A672" s="256"/>
      <c r="B672" s="257"/>
      <c r="C672" s="256"/>
      <c r="D672" s="256"/>
      <c r="E672" s="256"/>
      <c r="F672" s="256"/>
      <c r="G672" s="256"/>
      <c r="H672" s="256"/>
      <c r="I672" s="256"/>
      <c r="J672" s="256"/>
      <c r="K672" s="256"/>
      <c r="L672" s="256"/>
      <c r="M672" s="256"/>
      <c r="N672" s="256"/>
      <c r="O672" s="256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spans="1:26" ht="24" customHeight="1">
      <c r="A673" s="256"/>
      <c r="B673" s="257"/>
      <c r="C673" s="256"/>
      <c r="D673" s="256"/>
      <c r="E673" s="256"/>
      <c r="F673" s="256"/>
      <c r="G673" s="256"/>
      <c r="H673" s="256"/>
      <c r="I673" s="256"/>
      <c r="J673" s="256"/>
      <c r="K673" s="256"/>
      <c r="L673" s="256"/>
      <c r="M673" s="256"/>
      <c r="N673" s="256"/>
      <c r="O673" s="256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spans="1:26" ht="24" customHeight="1">
      <c r="A674" s="256"/>
      <c r="B674" s="257"/>
      <c r="C674" s="256"/>
      <c r="D674" s="256"/>
      <c r="E674" s="256"/>
      <c r="F674" s="256"/>
      <c r="G674" s="256"/>
      <c r="H674" s="256"/>
      <c r="I674" s="256"/>
      <c r="J674" s="256"/>
      <c r="K674" s="256"/>
      <c r="L674" s="256"/>
      <c r="M674" s="256"/>
      <c r="N674" s="256"/>
      <c r="O674" s="256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spans="1:26" ht="24" customHeight="1">
      <c r="A675" s="256"/>
      <c r="B675" s="257"/>
      <c r="C675" s="256"/>
      <c r="D675" s="256"/>
      <c r="E675" s="256"/>
      <c r="F675" s="256"/>
      <c r="G675" s="256"/>
      <c r="H675" s="256"/>
      <c r="I675" s="256"/>
      <c r="J675" s="256"/>
      <c r="K675" s="256"/>
      <c r="L675" s="256"/>
      <c r="M675" s="256"/>
      <c r="N675" s="256"/>
      <c r="O675" s="256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spans="1:26" ht="24" customHeight="1">
      <c r="A676" s="256"/>
      <c r="B676" s="257"/>
      <c r="C676" s="256"/>
      <c r="D676" s="256"/>
      <c r="E676" s="256"/>
      <c r="F676" s="256"/>
      <c r="G676" s="256"/>
      <c r="H676" s="256"/>
      <c r="I676" s="256"/>
      <c r="J676" s="256"/>
      <c r="K676" s="256"/>
      <c r="L676" s="256"/>
      <c r="M676" s="256"/>
      <c r="N676" s="256"/>
      <c r="O676" s="256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spans="1:26" ht="24" customHeight="1">
      <c r="A677" s="256"/>
      <c r="B677" s="257"/>
      <c r="C677" s="256"/>
      <c r="D677" s="256"/>
      <c r="E677" s="256"/>
      <c r="F677" s="256"/>
      <c r="G677" s="256"/>
      <c r="H677" s="256"/>
      <c r="I677" s="256"/>
      <c r="J677" s="256"/>
      <c r="K677" s="256"/>
      <c r="L677" s="256"/>
      <c r="M677" s="256"/>
      <c r="N677" s="256"/>
      <c r="O677" s="256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spans="1:26" ht="24" customHeight="1">
      <c r="A678" s="256"/>
      <c r="B678" s="257"/>
      <c r="C678" s="256"/>
      <c r="D678" s="256"/>
      <c r="E678" s="256"/>
      <c r="F678" s="256"/>
      <c r="G678" s="256"/>
      <c r="H678" s="256"/>
      <c r="I678" s="256"/>
      <c r="J678" s="256"/>
      <c r="K678" s="256"/>
      <c r="L678" s="256"/>
      <c r="M678" s="256"/>
      <c r="N678" s="256"/>
      <c r="O678" s="256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spans="1:26" ht="24" customHeight="1">
      <c r="A679" s="256"/>
      <c r="B679" s="257"/>
      <c r="C679" s="256"/>
      <c r="D679" s="256"/>
      <c r="E679" s="256"/>
      <c r="F679" s="256"/>
      <c r="G679" s="256"/>
      <c r="H679" s="256"/>
      <c r="I679" s="256"/>
      <c r="J679" s="256"/>
      <c r="K679" s="256"/>
      <c r="L679" s="256"/>
      <c r="M679" s="256"/>
      <c r="N679" s="256"/>
      <c r="O679" s="256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spans="1:26" ht="24" customHeight="1">
      <c r="A680" s="256"/>
      <c r="B680" s="257"/>
      <c r="C680" s="256"/>
      <c r="D680" s="256"/>
      <c r="E680" s="256"/>
      <c r="F680" s="256"/>
      <c r="G680" s="256"/>
      <c r="H680" s="256"/>
      <c r="I680" s="256"/>
      <c r="J680" s="256"/>
      <c r="K680" s="256"/>
      <c r="L680" s="256"/>
      <c r="M680" s="256"/>
      <c r="N680" s="256"/>
      <c r="O680" s="256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spans="1:26" ht="24" customHeight="1">
      <c r="A681" s="256"/>
      <c r="B681" s="257"/>
      <c r="C681" s="256"/>
      <c r="D681" s="256"/>
      <c r="E681" s="256"/>
      <c r="F681" s="256"/>
      <c r="G681" s="256"/>
      <c r="H681" s="256"/>
      <c r="I681" s="256"/>
      <c r="J681" s="256"/>
      <c r="K681" s="256"/>
      <c r="L681" s="256"/>
      <c r="M681" s="256"/>
      <c r="N681" s="256"/>
      <c r="O681" s="256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spans="1:26" ht="24" customHeight="1">
      <c r="A682" s="256"/>
      <c r="B682" s="257"/>
      <c r="C682" s="256"/>
      <c r="D682" s="256"/>
      <c r="E682" s="256"/>
      <c r="F682" s="256"/>
      <c r="G682" s="256"/>
      <c r="H682" s="256"/>
      <c r="I682" s="256"/>
      <c r="J682" s="256"/>
      <c r="K682" s="256"/>
      <c r="L682" s="256"/>
      <c r="M682" s="256"/>
      <c r="N682" s="256"/>
      <c r="O682" s="256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spans="1:26" ht="24" customHeight="1">
      <c r="A683" s="256"/>
      <c r="B683" s="257"/>
      <c r="C683" s="256"/>
      <c r="D683" s="256"/>
      <c r="E683" s="256"/>
      <c r="F683" s="256"/>
      <c r="G683" s="256"/>
      <c r="H683" s="256"/>
      <c r="I683" s="256"/>
      <c r="J683" s="256"/>
      <c r="K683" s="256"/>
      <c r="L683" s="256"/>
      <c r="M683" s="256"/>
      <c r="N683" s="256"/>
      <c r="O683" s="256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spans="1:26" ht="24" customHeight="1">
      <c r="A684" s="256"/>
      <c r="B684" s="257"/>
      <c r="C684" s="256"/>
      <c r="D684" s="256"/>
      <c r="E684" s="256"/>
      <c r="F684" s="256"/>
      <c r="G684" s="256"/>
      <c r="H684" s="256"/>
      <c r="I684" s="256"/>
      <c r="J684" s="256"/>
      <c r="K684" s="256"/>
      <c r="L684" s="256"/>
      <c r="M684" s="256"/>
      <c r="N684" s="256"/>
      <c r="O684" s="256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spans="1:26" ht="24" customHeight="1">
      <c r="A685" s="256"/>
      <c r="B685" s="257"/>
      <c r="C685" s="256"/>
      <c r="D685" s="256"/>
      <c r="E685" s="256"/>
      <c r="F685" s="256"/>
      <c r="G685" s="256"/>
      <c r="H685" s="256"/>
      <c r="I685" s="256"/>
      <c r="J685" s="256"/>
      <c r="K685" s="256"/>
      <c r="L685" s="256"/>
      <c r="M685" s="256"/>
      <c r="N685" s="256"/>
      <c r="O685" s="256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spans="1:26" ht="24" customHeight="1">
      <c r="A686" s="256"/>
      <c r="B686" s="257"/>
      <c r="C686" s="256"/>
      <c r="D686" s="256"/>
      <c r="E686" s="256"/>
      <c r="F686" s="256"/>
      <c r="G686" s="256"/>
      <c r="H686" s="256"/>
      <c r="I686" s="256"/>
      <c r="J686" s="256"/>
      <c r="K686" s="256"/>
      <c r="L686" s="256"/>
      <c r="M686" s="256"/>
      <c r="N686" s="256"/>
      <c r="O686" s="256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spans="1:26" ht="24" customHeight="1">
      <c r="A687" s="256"/>
      <c r="B687" s="257"/>
      <c r="C687" s="256"/>
      <c r="D687" s="256"/>
      <c r="E687" s="256"/>
      <c r="F687" s="256"/>
      <c r="G687" s="256"/>
      <c r="H687" s="256"/>
      <c r="I687" s="256"/>
      <c r="J687" s="256"/>
      <c r="K687" s="256"/>
      <c r="L687" s="256"/>
      <c r="M687" s="256"/>
      <c r="N687" s="256"/>
      <c r="O687" s="256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spans="1:26" ht="24" customHeight="1">
      <c r="A688" s="256"/>
      <c r="B688" s="257"/>
      <c r="C688" s="256"/>
      <c r="D688" s="256"/>
      <c r="E688" s="256"/>
      <c r="F688" s="256"/>
      <c r="G688" s="256"/>
      <c r="H688" s="256"/>
      <c r="I688" s="256"/>
      <c r="J688" s="256"/>
      <c r="K688" s="256"/>
      <c r="L688" s="256"/>
      <c r="M688" s="256"/>
      <c r="N688" s="256"/>
      <c r="O688" s="256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spans="1:26" ht="24" customHeight="1">
      <c r="A689" s="256"/>
      <c r="B689" s="257"/>
      <c r="C689" s="256"/>
      <c r="D689" s="256"/>
      <c r="E689" s="256"/>
      <c r="F689" s="256"/>
      <c r="G689" s="256"/>
      <c r="H689" s="256"/>
      <c r="I689" s="256"/>
      <c r="J689" s="256"/>
      <c r="K689" s="256"/>
      <c r="L689" s="256"/>
      <c r="M689" s="256"/>
      <c r="N689" s="256"/>
      <c r="O689" s="256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spans="1:26" ht="24" customHeight="1">
      <c r="A690" s="256"/>
      <c r="B690" s="257"/>
      <c r="C690" s="256"/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6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spans="1:26" ht="24" customHeight="1">
      <c r="A691" s="256"/>
      <c r="B691" s="257"/>
      <c r="C691" s="256"/>
      <c r="D691" s="256"/>
      <c r="E691" s="256"/>
      <c r="F691" s="256"/>
      <c r="G691" s="256"/>
      <c r="H691" s="256"/>
      <c r="I691" s="256"/>
      <c r="J691" s="256"/>
      <c r="K691" s="256"/>
      <c r="L691" s="256"/>
      <c r="M691" s="256"/>
      <c r="N691" s="256"/>
      <c r="O691" s="256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spans="1:26" ht="24" customHeight="1">
      <c r="A692" s="256"/>
      <c r="B692" s="257"/>
      <c r="C692" s="256"/>
      <c r="D692" s="256"/>
      <c r="E692" s="256"/>
      <c r="F692" s="256"/>
      <c r="G692" s="256"/>
      <c r="H692" s="256"/>
      <c r="I692" s="256"/>
      <c r="J692" s="256"/>
      <c r="K692" s="256"/>
      <c r="L692" s="256"/>
      <c r="M692" s="256"/>
      <c r="N692" s="256"/>
      <c r="O692" s="256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spans="1:26" ht="24" customHeight="1">
      <c r="A693" s="256"/>
      <c r="B693" s="257"/>
      <c r="C693" s="256"/>
      <c r="D693" s="256"/>
      <c r="E693" s="256"/>
      <c r="F693" s="256"/>
      <c r="G693" s="256"/>
      <c r="H693" s="256"/>
      <c r="I693" s="256"/>
      <c r="J693" s="256"/>
      <c r="K693" s="256"/>
      <c r="L693" s="256"/>
      <c r="M693" s="256"/>
      <c r="N693" s="256"/>
      <c r="O693" s="256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spans="1:26" ht="24" customHeight="1">
      <c r="A694" s="256"/>
      <c r="B694" s="257"/>
      <c r="C694" s="256"/>
      <c r="D694" s="256"/>
      <c r="E694" s="256"/>
      <c r="F694" s="256"/>
      <c r="G694" s="256"/>
      <c r="H694" s="256"/>
      <c r="I694" s="256"/>
      <c r="J694" s="256"/>
      <c r="K694" s="256"/>
      <c r="L694" s="256"/>
      <c r="M694" s="256"/>
      <c r="N694" s="256"/>
      <c r="O694" s="256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spans="1:26" ht="24" customHeight="1">
      <c r="A695" s="256"/>
      <c r="B695" s="257"/>
      <c r="C695" s="256"/>
      <c r="D695" s="256"/>
      <c r="E695" s="256"/>
      <c r="F695" s="256"/>
      <c r="G695" s="256"/>
      <c r="H695" s="256"/>
      <c r="I695" s="256"/>
      <c r="J695" s="256"/>
      <c r="K695" s="256"/>
      <c r="L695" s="256"/>
      <c r="M695" s="256"/>
      <c r="N695" s="256"/>
      <c r="O695" s="256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spans="1:26" ht="24" customHeight="1">
      <c r="A696" s="256"/>
      <c r="B696" s="257"/>
      <c r="C696" s="256"/>
      <c r="D696" s="256"/>
      <c r="E696" s="256"/>
      <c r="F696" s="256"/>
      <c r="G696" s="256"/>
      <c r="H696" s="256"/>
      <c r="I696" s="256"/>
      <c r="J696" s="256"/>
      <c r="K696" s="256"/>
      <c r="L696" s="256"/>
      <c r="M696" s="256"/>
      <c r="N696" s="256"/>
      <c r="O696" s="256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spans="1:26" ht="24" customHeight="1">
      <c r="A697" s="256"/>
      <c r="B697" s="257"/>
      <c r="C697" s="256"/>
      <c r="D697" s="256"/>
      <c r="E697" s="256"/>
      <c r="F697" s="256"/>
      <c r="G697" s="256"/>
      <c r="H697" s="256"/>
      <c r="I697" s="256"/>
      <c r="J697" s="256"/>
      <c r="K697" s="256"/>
      <c r="L697" s="256"/>
      <c r="M697" s="256"/>
      <c r="N697" s="256"/>
      <c r="O697" s="256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spans="1:26" ht="24" customHeight="1">
      <c r="A698" s="256"/>
      <c r="B698" s="257"/>
      <c r="C698" s="256"/>
      <c r="D698" s="256"/>
      <c r="E698" s="256"/>
      <c r="F698" s="256"/>
      <c r="G698" s="256"/>
      <c r="H698" s="256"/>
      <c r="I698" s="256"/>
      <c r="J698" s="256"/>
      <c r="K698" s="256"/>
      <c r="L698" s="256"/>
      <c r="M698" s="256"/>
      <c r="N698" s="256"/>
      <c r="O698" s="256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spans="1:26" ht="24" customHeight="1">
      <c r="A699" s="256"/>
      <c r="B699" s="257"/>
      <c r="C699" s="256"/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spans="1:26" ht="24" customHeight="1">
      <c r="A700" s="256"/>
      <c r="B700" s="257"/>
      <c r="C700" s="256"/>
      <c r="D700" s="256"/>
      <c r="E700" s="256"/>
      <c r="F700" s="256"/>
      <c r="G700" s="256"/>
      <c r="H700" s="256"/>
      <c r="I700" s="256"/>
      <c r="J700" s="256"/>
      <c r="K700" s="256"/>
      <c r="L700" s="256"/>
      <c r="M700" s="256"/>
      <c r="N700" s="256"/>
      <c r="O700" s="256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spans="1:26" ht="24" customHeight="1">
      <c r="A701" s="256"/>
      <c r="B701" s="257"/>
      <c r="C701" s="256"/>
      <c r="D701" s="256"/>
      <c r="E701" s="256"/>
      <c r="F701" s="256"/>
      <c r="G701" s="256"/>
      <c r="H701" s="256"/>
      <c r="I701" s="256"/>
      <c r="J701" s="256"/>
      <c r="K701" s="256"/>
      <c r="L701" s="256"/>
      <c r="M701" s="256"/>
      <c r="N701" s="256"/>
      <c r="O701" s="256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spans="1:26" ht="24" customHeight="1">
      <c r="A702" s="256"/>
      <c r="B702" s="257"/>
      <c r="C702" s="256"/>
      <c r="D702" s="256"/>
      <c r="E702" s="256"/>
      <c r="F702" s="256"/>
      <c r="G702" s="256"/>
      <c r="H702" s="256"/>
      <c r="I702" s="256"/>
      <c r="J702" s="256"/>
      <c r="K702" s="256"/>
      <c r="L702" s="256"/>
      <c r="M702" s="256"/>
      <c r="N702" s="256"/>
      <c r="O702" s="256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spans="1:26" ht="24" customHeight="1">
      <c r="A703" s="256"/>
      <c r="B703" s="257"/>
      <c r="C703" s="256"/>
      <c r="D703" s="256"/>
      <c r="E703" s="256"/>
      <c r="F703" s="256"/>
      <c r="G703" s="256"/>
      <c r="H703" s="256"/>
      <c r="I703" s="256"/>
      <c r="J703" s="256"/>
      <c r="K703" s="256"/>
      <c r="L703" s="256"/>
      <c r="M703" s="256"/>
      <c r="N703" s="256"/>
      <c r="O703" s="256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spans="1:26" ht="24" customHeight="1">
      <c r="A704" s="256"/>
      <c r="B704" s="257"/>
      <c r="C704" s="256"/>
      <c r="D704" s="256"/>
      <c r="E704" s="256"/>
      <c r="F704" s="256"/>
      <c r="G704" s="256"/>
      <c r="H704" s="256"/>
      <c r="I704" s="256"/>
      <c r="J704" s="256"/>
      <c r="K704" s="256"/>
      <c r="L704" s="256"/>
      <c r="M704" s="256"/>
      <c r="N704" s="256"/>
      <c r="O704" s="256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spans="1:26" ht="24" customHeight="1">
      <c r="A705" s="256"/>
      <c r="B705" s="257"/>
      <c r="C705" s="256"/>
      <c r="D705" s="256"/>
      <c r="E705" s="256"/>
      <c r="F705" s="256"/>
      <c r="G705" s="256"/>
      <c r="H705" s="256"/>
      <c r="I705" s="256"/>
      <c r="J705" s="256"/>
      <c r="K705" s="256"/>
      <c r="L705" s="256"/>
      <c r="M705" s="256"/>
      <c r="N705" s="256"/>
      <c r="O705" s="256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spans="1:26" ht="24" customHeight="1">
      <c r="A706" s="256"/>
      <c r="B706" s="257"/>
      <c r="C706" s="256"/>
      <c r="D706" s="256"/>
      <c r="E706" s="256"/>
      <c r="F706" s="256"/>
      <c r="G706" s="256"/>
      <c r="H706" s="256"/>
      <c r="I706" s="256"/>
      <c r="J706" s="256"/>
      <c r="K706" s="256"/>
      <c r="L706" s="256"/>
      <c r="M706" s="256"/>
      <c r="N706" s="256"/>
      <c r="O706" s="256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spans="1:26" ht="24" customHeight="1">
      <c r="A707" s="256"/>
      <c r="B707" s="257"/>
      <c r="C707" s="256"/>
      <c r="D707" s="256"/>
      <c r="E707" s="256"/>
      <c r="F707" s="256"/>
      <c r="G707" s="256"/>
      <c r="H707" s="256"/>
      <c r="I707" s="256"/>
      <c r="J707" s="256"/>
      <c r="K707" s="256"/>
      <c r="L707" s="256"/>
      <c r="M707" s="256"/>
      <c r="N707" s="256"/>
      <c r="O707" s="256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spans="1:26" ht="24" customHeight="1">
      <c r="A708" s="256"/>
      <c r="B708" s="257"/>
      <c r="C708" s="256"/>
      <c r="D708" s="256"/>
      <c r="E708" s="256"/>
      <c r="F708" s="256"/>
      <c r="G708" s="256"/>
      <c r="H708" s="256"/>
      <c r="I708" s="256"/>
      <c r="J708" s="256"/>
      <c r="K708" s="256"/>
      <c r="L708" s="256"/>
      <c r="M708" s="256"/>
      <c r="N708" s="256"/>
      <c r="O708" s="256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spans="1:26" ht="24" customHeight="1">
      <c r="A709" s="256"/>
      <c r="B709" s="257"/>
      <c r="C709" s="256"/>
      <c r="D709" s="256"/>
      <c r="E709" s="256"/>
      <c r="F709" s="256"/>
      <c r="G709" s="256"/>
      <c r="H709" s="256"/>
      <c r="I709" s="256"/>
      <c r="J709" s="256"/>
      <c r="K709" s="256"/>
      <c r="L709" s="256"/>
      <c r="M709" s="256"/>
      <c r="N709" s="256"/>
      <c r="O709" s="256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spans="1:26" ht="24" customHeight="1">
      <c r="A710" s="256"/>
      <c r="B710" s="257"/>
      <c r="C710" s="256"/>
      <c r="D710" s="256"/>
      <c r="E710" s="256"/>
      <c r="F710" s="256"/>
      <c r="G710" s="256"/>
      <c r="H710" s="256"/>
      <c r="I710" s="256"/>
      <c r="J710" s="256"/>
      <c r="K710" s="256"/>
      <c r="L710" s="256"/>
      <c r="M710" s="256"/>
      <c r="N710" s="256"/>
      <c r="O710" s="256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spans="1:26" ht="24" customHeight="1">
      <c r="A711" s="256"/>
      <c r="B711" s="257"/>
      <c r="C711" s="256"/>
      <c r="D711" s="256"/>
      <c r="E711" s="256"/>
      <c r="F711" s="256"/>
      <c r="G711" s="256"/>
      <c r="H711" s="256"/>
      <c r="I711" s="256"/>
      <c r="J711" s="256"/>
      <c r="K711" s="256"/>
      <c r="L711" s="256"/>
      <c r="M711" s="256"/>
      <c r="N711" s="256"/>
      <c r="O711" s="256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spans="1:26" ht="24" customHeight="1">
      <c r="A712" s="256"/>
      <c r="B712" s="257"/>
      <c r="C712" s="256"/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6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spans="1:26" ht="24" customHeight="1">
      <c r="A713" s="256"/>
      <c r="B713" s="257"/>
      <c r="C713" s="256"/>
      <c r="D713" s="256"/>
      <c r="E713" s="256"/>
      <c r="F713" s="256"/>
      <c r="G713" s="256"/>
      <c r="H713" s="256"/>
      <c r="I713" s="256"/>
      <c r="J713" s="256"/>
      <c r="K713" s="256"/>
      <c r="L713" s="256"/>
      <c r="M713" s="256"/>
      <c r="N713" s="256"/>
      <c r="O713" s="256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spans="1:26" ht="24" customHeight="1">
      <c r="A714" s="256"/>
      <c r="B714" s="257"/>
      <c r="C714" s="256"/>
      <c r="D714" s="256"/>
      <c r="E714" s="256"/>
      <c r="F714" s="256"/>
      <c r="G714" s="256"/>
      <c r="H714" s="256"/>
      <c r="I714" s="256"/>
      <c r="J714" s="256"/>
      <c r="K714" s="256"/>
      <c r="L714" s="256"/>
      <c r="M714" s="256"/>
      <c r="N714" s="256"/>
      <c r="O714" s="256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spans="1:26" ht="24" customHeight="1">
      <c r="A715" s="256"/>
      <c r="B715" s="257"/>
      <c r="C715" s="256"/>
      <c r="D715" s="256"/>
      <c r="E715" s="256"/>
      <c r="F715" s="256"/>
      <c r="G715" s="256"/>
      <c r="H715" s="256"/>
      <c r="I715" s="256"/>
      <c r="J715" s="256"/>
      <c r="K715" s="256"/>
      <c r="L715" s="256"/>
      <c r="M715" s="256"/>
      <c r="N715" s="256"/>
      <c r="O715" s="256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spans="1:26" ht="24" customHeight="1">
      <c r="A716" s="256"/>
      <c r="B716" s="257"/>
      <c r="C716" s="256"/>
      <c r="D716" s="256"/>
      <c r="E716" s="256"/>
      <c r="F716" s="256"/>
      <c r="G716" s="256"/>
      <c r="H716" s="256"/>
      <c r="I716" s="256"/>
      <c r="J716" s="256"/>
      <c r="K716" s="256"/>
      <c r="L716" s="256"/>
      <c r="M716" s="256"/>
      <c r="N716" s="256"/>
      <c r="O716" s="256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spans="1:26" ht="24" customHeight="1">
      <c r="A717" s="256"/>
      <c r="B717" s="257"/>
      <c r="C717" s="256"/>
      <c r="D717" s="256"/>
      <c r="E717" s="256"/>
      <c r="F717" s="256"/>
      <c r="G717" s="256"/>
      <c r="H717" s="256"/>
      <c r="I717" s="256"/>
      <c r="J717" s="256"/>
      <c r="K717" s="256"/>
      <c r="L717" s="256"/>
      <c r="M717" s="256"/>
      <c r="N717" s="256"/>
      <c r="O717" s="256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spans="1:26" ht="24" customHeight="1">
      <c r="A718" s="256"/>
      <c r="B718" s="257"/>
      <c r="C718" s="256"/>
      <c r="D718" s="256"/>
      <c r="E718" s="256"/>
      <c r="F718" s="256"/>
      <c r="G718" s="256"/>
      <c r="H718" s="256"/>
      <c r="I718" s="256"/>
      <c r="J718" s="256"/>
      <c r="K718" s="256"/>
      <c r="L718" s="256"/>
      <c r="M718" s="256"/>
      <c r="N718" s="256"/>
      <c r="O718" s="256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spans="1:26" ht="24" customHeight="1">
      <c r="A719" s="256"/>
      <c r="B719" s="257"/>
      <c r="C719" s="256"/>
      <c r="D719" s="256"/>
      <c r="E719" s="256"/>
      <c r="F719" s="256"/>
      <c r="G719" s="256"/>
      <c r="H719" s="256"/>
      <c r="I719" s="256"/>
      <c r="J719" s="256"/>
      <c r="K719" s="256"/>
      <c r="L719" s="256"/>
      <c r="M719" s="256"/>
      <c r="N719" s="256"/>
      <c r="O719" s="256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spans="1:26" ht="24" customHeight="1">
      <c r="A720" s="256"/>
      <c r="B720" s="257"/>
      <c r="C720" s="256"/>
      <c r="D720" s="256"/>
      <c r="E720" s="256"/>
      <c r="F720" s="256"/>
      <c r="G720" s="256"/>
      <c r="H720" s="256"/>
      <c r="I720" s="256"/>
      <c r="J720" s="256"/>
      <c r="K720" s="256"/>
      <c r="L720" s="256"/>
      <c r="M720" s="256"/>
      <c r="N720" s="256"/>
      <c r="O720" s="256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spans="1:26" ht="24" customHeight="1">
      <c r="A721" s="256"/>
      <c r="B721" s="257"/>
      <c r="C721" s="256"/>
      <c r="D721" s="256"/>
      <c r="E721" s="256"/>
      <c r="F721" s="256"/>
      <c r="G721" s="256"/>
      <c r="H721" s="256"/>
      <c r="I721" s="256"/>
      <c r="J721" s="256"/>
      <c r="K721" s="256"/>
      <c r="L721" s="256"/>
      <c r="M721" s="256"/>
      <c r="N721" s="256"/>
      <c r="O721" s="256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spans="1:26" ht="24" customHeight="1">
      <c r="A722" s="256"/>
      <c r="B722" s="257"/>
      <c r="C722" s="256"/>
      <c r="D722" s="256"/>
      <c r="E722" s="256"/>
      <c r="F722" s="256"/>
      <c r="G722" s="256"/>
      <c r="H722" s="256"/>
      <c r="I722" s="256"/>
      <c r="J722" s="256"/>
      <c r="K722" s="256"/>
      <c r="L722" s="256"/>
      <c r="M722" s="256"/>
      <c r="N722" s="256"/>
      <c r="O722" s="256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spans="1:26" ht="24" customHeight="1">
      <c r="A723" s="256"/>
      <c r="B723" s="257"/>
      <c r="C723" s="256"/>
      <c r="D723" s="256"/>
      <c r="E723" s="256"/>
      <c r="F723" s="256"/>
      <c r="G723" s="256"/>
      <c r="H723" s="256"/>
      <c r="I723" s="256"/>
      <c r="J723" s="256"/>
      <c r="K723" s="256"/>
      <c r="L723" s="256"/>
      <c r="M723" s="256"/>
      <c r="N723" s="256"/>
      <c r="O723" s="256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spans="1:26" ht="24" customHeight="1">
      <c r="A724" s="256"/>
      <c r="B724" s="257"/>
      <c r="C724" s="256"/>
      <c r="D724" s="256"/>
      <c r="E724" s="256"/>
      <c r="F724" s="256"/>
      <c r="G724" s="256"/>
      <c r="H724" s="256"/>
      <c r="I724" s="256"/>
      <c r="J724" s="256"/>
      <c r="K724" s="256"/>
      <c r="L724" s="256"/>
      <c r="M724" s="256"/>
      <c r="N724" s="256"/>
      <c r="O724" s="256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spans="1:26" ht="24" customHeight="1">
      <c r="A725" s="256"/>
      <c r="B725" s="257"/>
      <c r="C725" s="256"/>
      <c r="D725" s="256"/>
      <c r="E725" s="256"/>
      <c r="F725" s="256"/>
      <c r="G725" s="256"/>
      <c r="H725" s="256"/>
      <c r="I725" s="256"/>
      <c r="J725" s="256"/>
      <c r="K725" s="256"/>
      <c r="L725" s="256"/>
      <c r="M725" s="256"/>
      <c r="N725" s="256"/>
      <c r="O725" s="256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spans="1:26" ht="24" customHeight="1">
      <c r="A726" s="256"/>
      <c r="B726" s="257"/>
      <c r="C726" s="256"/>
      <c r="D726" s="256"/>
      <c r="E726" s="256"/>
      <c r="F726" s="256"/>
      <c r="G726" s="256"/>
      <c r="H726" s="256"/>
      <c r="I726" s="256"/>
      <c r="J726" s="256"/>
      <c r="K726" s="256"/>
      <c r="L726" s="256"/>
      <c r="M726" s="256"/>
      <c r="N726" s="256"/>
      <c r="O726" s="256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spans="1:26" ht="24" customHeight="1">
      <c r="A727" s="256"/>
      <c r="B727" s="257"/>
      <c r="C727" s="256"/>
      <c r="D727" s="256"/>
      <c r="E727" s="256"/>
      <c r="F727" s="256"/>
      <c r="G727" s="256"/>
      <c r="H727" s="256"/>
      <c r="I727" s="256"/>
      <c r="J727" s="256"/>
      <c r="K727" s="256"/>
      <c r="L727" s="256"/>
      <c r="M727" s="256"/>
      <c r="N727" s="256"/>
      <c r="O727" s="256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spans="1:26" ht="24" customHeight="1">
      <c r="A728" s="256"/>
      <c r="B728" s="257"/>
      <c r="C728" s="256"/>
      <c r="D728" s="256"/>
      <c r="E728" s="256"/>
      <c r="F728" s="256"/>
      <c r="G728" s="256"/>
      <c r="H728" s="256"/>
      <c r="I728" s="256"/>
      <c r="J728" s="256"/>
      <c r="K728" s="256"/>
      <c r="L728" s="256"/>
      <c r="M728" s="256"/>
      <c r="N728" s="256"/>
      <c r="O728" s="256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spans="1:26" ht="24" customHeight="1">
      <c r="A729" s="256"/>
      <c r="B729" s="257"/>
      <c r="C729" s="256"/>
      <c r="D729" s="256"/>
      <c r="E729" s="256"/>
      <c r="F729" s="256"/>
      <c r="G729" s="256"/>
      <c r="H729" s="256"/>
      <c r="I729" s="256"/>
      <c r="J729" s="256"/>
      <c r="K729" s="256"/>
      <c r="L729" s="256"/>
      <c r="M729" s="256"/>
      <c r="N729" s="256"/>
      <c r="O729" s="256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spans="1:26" ht="24" customHeight="1">
      <c r="A730" s="256"/>
      <c r="B730" s="257"/>
      <c r="C730" s="256"/>
      <c r="D730" s="256"/>
      <c r="E730" s="256"/>
      <c r="F730" s="256"/>
      <c r="G730" s="256"/>
      <c r="H730" s="256"/>
      <c r="I730" s="256"/>
      <c r="J730" s="256"/>
      <c r="K730" s="256"/>
      <c r="L730" s="256"/>
      <c r="M730" s="256"/>
      <c r="N730" s="256"/>
      <c r="O730" s="256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spans="1:26" ht="24" customHeight="1">
      <c r="A731" s="256"/>
      <c r="B731" s="257"/>
      <c r="C731" s="256"/>
      <c r="D731" s="256"/>
      <c r="E731" s="256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spans="1:26" ht="24" customHeight="1">
      <c r="A732" s="256"/>
      <c r="B732" s="257"/>
      <c r="C732" s="256"/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spans="1:26" ht="24" customHeight="1">
      <c r="A733" s="256"/>
      <c r="B733" s="257"/>
      <c r="C733" s="256"/>
      <c r="D733" s="256"/>
      <c r="E733" s="256"/>
      <c r="F733" s="256"/>
      <c r="G733" s="256"/>
      <c r="H733" s="256"/>
      <c r="I733" s="256"/>
      <c r="J733" s="256"/>
      <c r="K733" s="256"/>
      <c r="L733" s="256"/>
      <c r="M733" s="256"/>
      <c r="N733" s="256"/>
      <c r="O733" s="256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spans="1:26" ht="24" customHeight="1">
      <c r="A734" s="256"/>
      <c r="B734" s="257"/>
      <c r="C734" s="256"/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6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spans="1:26" ht="24" customHeight="1">
      <c r="A735" s="256"/>
      <c r="B735" s="257"/>
      <c r="C735" s="256"/>
      <c r="D735" s="256"/>
      <c r="E735" s="256"/>
      <c r="F735" s="256"/>
      <c r="G735" s="256"/>
      <c r="H735" s="256"/>
      <c r="I735" s="256"/>
      <c r="J735" s="256"/>
      <c r="K735" s="256"/>
      <c r="L735" s="256"/>
      <c r="M735" s="256"/>
      <c r="N735" s="256"/>
      <c r="O735" s="256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spans="1:26" ht="24" customHeight="1">
      <c r="A736" s="256"/>
      <c r="B736" s="257"/>
      <c r="C736" s="256"/>
      <c r="D736" s="256"/>
      <c r="E736" s="256"/>
      <c r="F736" s="256"/>
      <c r="G736" s="256"/>
      <c r="H736" s="256"/>
      <c r="I736" s="256"/>
      <c r="J736" s="256"/>
      <c r="K736" s="256"/>
      <c r="L736" s="256"/>
      <c r="M736" s="256"/>
      <c r="N736" s="256"/>
      <c r="O736" s="256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spans="1:26" ht="24" customHeight="1">
      <c r="A737" s="256"/>
      <c r="B737" s="257"/>
      <c r="C737" s="256"/>
      <c r="D737" s="256"/>
      <c r="E737" s="256"/>
      <c r="F737" s="256"/>
      <c r="G737" s="256"/>
      <c r="H737" s="256"/>
      <c r="I737" s="256"/>
      <c r="J737" s="256"/>
      <c r="K737" s="256"/>
      <c r="L737" s="256"/>
      <c r="M737" s="256"/>
      <c r="N737" s="256"/>
      <c r="O737" s="256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spans="1:26" ht="24" customHeight="1">
      <c r="A738" s="256"/>
      <c r="B738" s="257"/>
      <c r="C738" s="256"/>
      <c r="D738" s="256"/>
      <c r="E738" s="256"/>
      <c r="F738" s="256"/>
      <c r="G738" s="256"/>
      <c r="H738" s="256"/>
      <c r="I738" s="256"/>
      <c r="J738" s="256"/>
      <c r="K738" s="256"/>
      <c r="L738" s="256"/>
      <c r="M738" s="256"/>
      <c r="N738" s="256"/>
      <c r="O738" s="256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spans="1:26" ht="24" customHeight="1">
      <c r="A739" s="256"/>
      <c r="B739" s="257"/>
      <c r="C739" s="256"/>
      <c r="D739" s="256"/>
      <c r="E739" s="256"/>
      <c r="F739" s="256"/>
      <c r="G739" s="256"/>
      <c r="H739" s="256"/>
      <c r="I739" s="256"/>
      <c r="J739" s="256"/>
      <c r="K739" s="256"/>
      <c r="L739" s="256"/>
      <c r="M739" s="256"/>
      <c r="N739" s="256"/>
      <c r="O739" s="256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spans="1:26" ht="24" customHeight="1">
      <c r="A740" s="256"/>
      <c r="B740" s="257"/>
      <c r="C740" s="256"/>
      <c r="D740" s="256"/>
      <c r="E740" s="256"/>
      <c r="F740" s="256"/>
      <c r="G740" s="256"/>
      <c r="H740" s="256"/>
      <c r="I740" s="256"/>
      <c r="J740" s="256"/>
      <c r="K740" s="256"/>
      <c r="L740" s="256"/>
      <c r="M740" s="256"/>
      <c r="N740" s="256"/>
      <c r="O740" s="256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spans="1:26" ht="24" customHeight="1">
      <c r="A741" s="256"/>
      <c r="B741" s="257"/>
      <c r="C741" s="256"/>
      <c r="D741" s="256"/>
      <c r="E741" s="256"/>
      <c r="F741" s="256"/>
      <c r="G741" s="256"/>
      <c r="H741" s="256"/>
      <c r="I741" s="256"/>
      <c r="J741" s="256"/>
      <c r="K741" s="256"/>
      <c r="L741" s="256"/>
      <c r="M741" s="256"/>
      <c r="N741" s="256"/>
      <c r="O741" s="256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spans="1:26" ht="24" customHeight="1">
      <c r="A742" s="256"/>
      <c r="B742" s="257"/>
      <c r="C742" s="256"/>
      <c r="D742" s="256"/>
      <c r="E742" s="256"/>
      <c r="F742" s="256"/>
      <c r="G742" s="256"/>
      <c r="H742" s="256"/>
      <c r="I742" s="256"/>
      <c r="J742" s="256"/>
      <c r="K742" s="256"/>
      <c r="L742" s="256"/>
      <c r="M742" s="256"/>
      <c r="N742" s="256"/>
      <c r="O742" s="256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spans="1:26" ht="24" customHeight="1">
      <c r="A743" s="256"/>
      <c r="B743" s="257"/>
      <c r="C743" s="256"/>
      <c r="D743" s="256"/>
      <c r="E743" s="256"/>
      <c r="F743" s="256"/>
      <c r="G743" s="256"/>
      <c r="H743" s="256"/>
      <c r="I743" s="256"/>
      <c r="J743" s="256"/>
      <c r="K743" s="256"/>
      <c r="L743" s="256"/>
      <c r="M743" s="256"/>
      <c r="N743" s="256"/>
      <c r="O743" s="256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spans="1:26" ht="24" customHeight="1">
      <c r="A744" s="256"/>
      <c r="B744" s="257"/>
      <c r="C744" s="256"/>
      <c r="D744" s="256"/>
      <c r="E744" s="256"/>
      <c r="F744" s="256"/>
      <c r="G744" s="256"/>
      <c r="H744" s="256"/>
      <c r="I744" s="256"/>
      <c r="J744" s="256"/>
      <c r="K744" s="256"/>
      <c r="L744" s="256"/>
      <c r="M744" s="256"/>
      <c r="N744" s="256"/>
      <c r="O744" s="256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spans="1:26" ht="24" customHeight="1">
      <c r="A745" s="256"/>
      <c r="B745" s="257"/>
      <c r="C745" s="256"/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spans="1:26" ht="24" customHeight="1">
      <c r="A746" s="256"/>
      <c r="B746" s="257"/>
      <c r="C746" s="256"/>
      <c r="D746" s="256"/>
      <c r="E746" s="256"/>
      <c r="F746" s="256"/>
      <c r="G746" s="256"/>
      <c r="H746" s="256"/>
      <c r="I746" s="256"/>
      <c r="J746" s="256"/>
      <c r="K746" s="256"/>
      <c r="L746" s="256"/>
      <c r="M746" s="256"/>
      <c r="N746" s="256"/>
      <c r="O746" s="256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spans="1:26" ht="24" customHeight="1">
      <c r="A747" s="256"/>
      <c r="B747" s="257"/>
      <c r="C747" s="256"/>
      <c r="D747" s="256"/>
      <c r="E747" s="256"/>
      <c r="F747" s="256"/>
      <c r="G747" s="256"/>
      <c r="H747" s="256"/>
      <c r="I747" s="256"/>
      <c r="J747" s="256"/>
      <c r="K747" s="256"/>
      <c r="L747" s="256"/>
      <c r="M747" s="256"/>
      <c r="N747" s="256"/>
      <c r="O747" s="256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spans="1:26" ht="24" customHeight="1">
      <c r="A748" s="256"/>
      <c r="B748" s="257"/>
      <c r="C748" s="256"/>
      <c r="D748" s="256"/>
      <c r="E748" s="256"/>
      <c r="F748" s="256"/>
      <c r="G748" s="256"/>
      <c r="H748" s="256"/>
      <c r="I748" s="256"/>
      <c r="J748" s="256"/>
      <c r="K748" s="256"/>
      <c r="L748" s="256"/>
      <c r="M748" s="256"/>
      <c r="N748" s="256"/>
      <c r="O748" s="256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spans="1:26" ht="24" customHeight="1">
      <c r="A749" s="256"/>
      <c r="B749" s="257"/>
      <c r="C749" s="256"/>
      <c r="D749" s="256"/>
      <c r="E749" s="256"/>
      <c r="F749" s="256"/>
      <c r="G749" s="256"/>
      <c r="H749" s="256"/>
      <c r="I749" s="256"/>
      <c r="J749" s="256"/>
      <c r="K749" s="256"/>
      <c r="L749" s="256"/>
      <c r="M749" s="256"/>
      <c r="N749" s="256"/>
      <c r="O749" s="256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spans="1:26" ht="24" customHeight="1">
      <c r="A750" s="256"/>
      <c r="B750" s="257"/>
      <c r="C750" s="256"/>
      <c r="D750" s="256"/>
      <c r="E750" s="256"/>
      <c r="F750" s="256"/>
      <c r="G750" s="256"/>
      <c r="H750" s="256"/>
      <c r="I750" s="256"/>
      <c r="J750" s="256"/>
      <c r="K750" s="256"/>
      <c r="L750" s="256"/>
      <c r="M750" s="256"/>
      <c r="N750" s="256"/>
      <c r="O750" s="256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spans="1:26" ht="24" customHeight="1">
      <c r="A751" s="256"/>
      <c r="B751" s="257"/>
      <c r="C751" s="256"/>
      <c r="D751" s="256"/>
      <c r="E751" s="256"/>
      <c r="F751" s="256"/>
      <c r="G751" s="256"/>
      <c r="H751" s="256"/>
      <c r="I751" s="256"/>
      <c r="J751" s="256"/>
      <c r="K751" s="256"/>
      <c r="L751" s="256"/>
      <c r="M751" s="256"/>
      <c r="N751" s="256"/>
      <c r="O751" s="256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spans="1:26" ht="24" customHeight="1">
      <c r="A752" s="256"/>
      <c r="B752" s="257"/>
      <c r="C752" s="256"/>
      <c r="D752" s="256"/>
      <c r="E752" s="256"/>
      <c r="F752" s="256"/>
      <c r="G752" s="256"/>
      <c r="H752" s="256"/>
      <c r="I752" s="256"/>
      <c r="J752" s="256"/>
      <c r="K752" s="256"/>
      <c r="L752" s="256"/>
      <c r="M752" s="256"/>
      <c r="N752" s="256"/>
      <c r="O752" s="256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spans="1:26" ht="24" customHeight="1">
      <c r="A753" s="256"/>
      <c r="B753" s="257"/>
      <c r="C753" s="256"/>
      <c r="D753" s="256"/>
      <c r="E753" s="256"/>
      <c r="F753" s="256"/>
      <c r="G753" s="256"/>
      <c r="H753" s="256"/>
      <c r="I753" s="256"/>
      <c r="J753" s="256"/>
      <c r="K753" s="256"/>
      <c r="L753" s="256"/>
      <c r="M753" s="256"/>
      <c r="N753" s="256"/>
      <c r="O753" s="256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spans="1:26" ht="24" customHeight="1">
      <c r="A754" s="256"/>
      <c r="B754" s="257"/>
      <c r="C754" s="256"/>
      <c r="D754" s="256"/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56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spans="1:26" ht="24" customHeight="1">
      <c r="A755" s="256"/>
      <c r="B755" s="257"/>
      <c r="C755" s="256"/>
      <c r="D755" s="256"/>
      <c r="E755" s="256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spans="1:26" ht="24" customHeight="1">
      <c r="A756" s="256"/>
      <c r="B756" s="257"/>
      <c r="C756" s="256"/>
      <c r="D756" s="256"/>
      <c r="E756" s="256"/>
      <c r="F756" s="256"/>
      <c r="G756" s="256"/>
      <c r="H756" s="256"/>
      <c r="I756" s="256"/>
      <c r="J756" s="256"/>
      <c r="K756" s="256"/>
      <c r="L756" s="256"/>
      <c r="M756" s="256"/>
      <c r="N756" s="256"/>
      <c r="O756" s="256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spans="1:26" ht="24" customHeight="1">
      <c r="A757" s="256"/>
      <c r="B757" s="257"/>
      <c r="C757" s="256"/>
      <c r="D757" s="256"/>
      <c r="E757" s="256"/>
      <c r="F757" s="256"/>
      <c r="G757" s="256"/>
      <c r="H757" s="256"/>
      <c r="I757" s="256"/>
      <c r="J757" s="256"/>
      <c r="K757" s="256"/>
      <c r="L757" s="256"/>
      <c r="M757" s="256"/>
      <c r="N757" s="256"/>
      <c r="O757" s="256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spans="1:26" ht="24" customHeight="1">
      <c r="A758" s="256"/>
      <c r="B758" s="257"/>
      <c r="C758" s="256"/>
      <c r="D758" s="256"/>
      <c r="E758" s="256"/>
      <c r="F758" s="256"/>
      <c r="G758" s="256"/>
      <c r="H758" s="256"/>
      <c r="I758" s="256"/>
      <c r="J758" s="256"/>
      <c r="K758" s="256"/>
      <c r="L758" s="256"/>
      <c r="M758" s="256"/>
      <c r="N758" s="256"/>
      <c r="O758" s="256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spans="1:26" ht="24" customHeight="1">
      <c r="A759" s="256"/>
      <c r="B759" s="257"/>
      <c r="C759" s="256"/>
      <c r="D759" s="256"/>
      <c r="E759" s="256"/>
      <c r="F759" s="256"/>
      <c r="G759" s="256"/>
      <c r="H759" s="256"/>
      <c r="I759" s="256"/>
      <c r="J759" s="256"/>
      <c r="K759" s="256"/>
      <c r="L759" s="256"/>
      <c r="M759" s="256"/>
      <c r="N759" s="256"/>
      <c r="O759" s="256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spans="1:26" ht="24" customHeight="1">
      <c r="A760" s="256"/>
      <c r="B760" s="257"/>
      <c r="C760" s="256"/>
      <c r="D760" s="256"/>
      <c r="E760" s="256"/>
      <c r="F760" s="256"/>
      <c r="G760" s="256"/>
      <c r="H760" s="256"/>
      <c r="I760" s="256"/>
      <c r="J760" s="256"/>
      <c r="K760" s="256"/>
      <c r="L760" s="256"/>
      <c r="M760" s="256"/>
      <c r="N760" s="256"/>
      <c r="O760" s="256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spans="1:26" ht="24" customHeight="1">
      <c r="A761" s="256"/>
      <c r="B761" s="257"/>
      <c r="C761" s="256"/>
      <c r="D761" s="256"/>
      <c r="E761" s="256"/>
      <c r="F761" s="256"/>
      <c r="G761" s="256"/>
      <c r="H761" s="256"/>
      <c r="I761" s="256"/>
      <c r="J761" s="256"/>
      <c r="K761" s="256"/>
      <c r="L761" s="256"/>
      <c r="M761" s="256"/>
      <c r="N761" s="256"/>
      <c r="O761" s="256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spans="1:26" ht="24" customHeight="1">
      <c r="A762" s="256"/>
      <c r="B762" s="257"/>
      <c r="C762" s="256"/>
      <c r="D762" s="256"/>
      <c r="E762" s="256"/>
      <c r="F762" s="256"/>
      <c r="G762" s="256"/>
      <c r="H762" s="256"/>
      <c r="I762" s="256"/>
      <c r="J762" s="256"/>
      <c r="K762" s="256"/>
      <c r="L762" s="256"/>
      <c r="M762" s="256"/>
      <c r="N762" s="256"/>
      <c r="O762" s="256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spans="1:26" ht="24" customHeight="1">
      <c r="A763" s="256"/>
      <c r="B763" s="257"/>
      <c r="C763" s="256"/>
      <c r="D763" s="256"/>
      <c r="E763" s="256"/>
      <c r="F763" s="256"/>
      <c r="G763" s="256"/>
      <c r="H763" s="256"/>
      <c r="I763" s="256"/>
      <c r="J763" s="256"/>
      <c r="K763" s="256"/>
      <c r="L763" s="256"/>
      <c r="M763" s="256"/>
      <c r="N763" s="256"/>
      <c r="O763" s="256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spans="1:26" ht="24" customHeight="1">
      <c r="A764" s="256"/>
      <c r="B764" s="257"/>
      <c r="C764" s="256"/>
      <c r="D764" s="256"/>
      <c r="E764" s="256"/>
      <c r="F764" s="256"/>
      <c r="G764" s="256"/>
      <c r="H764" s="256"/>
      <c r="I764" s="256"/>
      <c r="J764" s="256"/>
      <c r="K764" s="256"/>
      <c r="L764" s="256"/>
      <c r="M764" s="256"/>
      <c r="N764" s="256"/>
      <c r="O764" s="256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spans="1:26" ht="24" customHeight="1">
      <c r="A765" s="256"/>
      <c r="B765" s="257"/>
      <c r="C765" s="256"/>
      <c r="D765" s="256"/>
      <c r="E765" s="256"/>
      <c r="F765" s="256"/>
      <c r="G765" s="256"/>
      <c r="H765" s="256"/>
      <c r="I765" s="256"/>
      <c r="J765" s="256"/>
      <c r="K765" s="256"/>
      <c r="L765" s="256"/>
      <c r="M765" s="256"/>
      <c r="N765" s="256"/>
      <c r="O765" s="256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spans="1:26" ht="24" customHeight="1">
      <c r="A766" s="256"/>
      <c r="B766" s="257"/>
      <c r="C766" s="256"/>
      <c r="D766" s="256"/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spans="1:26" ht="24" customHeight="1">
      <c r="A767" s="256"/>
      <c r="B767" s="257"/>
      <c r="C767" s="256"/>
      <c r="D767" s="256"/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spans="1:26" ht="24" customHeight="1">
      <c r="A768" s="256"/>
      <c r="B768" s="257"/>
      <c r="C768" s="256"/>
      <c r="D768" s="256"/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spans="1:26" ht="24" customHeight="1">
      <c r="A769" s="256"/>
      <c r="B769" s="257"/>
      <c r="C769" s="256"/>
      <c r="D769" s="256"/>
      <c r="E769" s="256"/>
      <c r="F769" s="256"/>
      <c r="G769" s="256"/>
      <c r="H769" s="256"/>
      <c r="I769" s="256"/>
      <c r="J769" s="256"/>
      <c r="K769" s="256"/>
      <c r="L769" s="256"/>
      <c r="M769" s="256"/>
      <c r="N769" s="256"/>
      <c r="O769" s="256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spans="1:26" ht="24" customHeight="1">
      <c r="A770" s="256"/>
      <c r="B770" s="257"/>
      <c r="C770" s="256"/>
      <c r="D770" s="256"/>
      <c r="E770" s="256"/>
      <c r="F770" s="256"/>
      <c r="G770" s="256"/>
      <c r="H770" s="256"/>
      <c r="I770" s="256"/>
      <c r="J770" s="256"/>
      <c r="K770" s="256"/>
      <c r="L770" s="256"/>
      <c r="M770" s="256"/>
      <c r="N770" s="256"/>
      <c r="O770" s="256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spans="1:26" ht="24" customHeight="1">
      <c r="A771" s="256"/>
      <c r="B771" s="257"/>
      <c r="C771" s="256"/>
      <c r="D771" s="256"/>
      <c r="E771" s="256"/>
      <c r="F771" s="256"/>
      <c r="G771" s="256"/>
      <c r="H771" s="256"/>
      <c r="I771" s="256"/>
      <c r="J771" s="256"/>
      <c r="K771" s="256"/>
      <c r="L771" s="256"/>
      <c r="M771" s="256"/>
      <c r="N771" s="256"/>
      <c r="O771" s="256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spans="1:26" ht="24" customHeight="1">
      <c r="A772" s="256"/>
      <c r="B772" s="257"/>
      <c r="C772" s="256"/>
      <c r="D772" s="256"/>
      <c r="E772" s="256"/>
      <c r="F772" s="256"/>
      <c r="G772" s="256"/>
      <c r="H772" s="256"/>
      <c r="I772" s="256"/>
      <c r="J772" s="256"/>
      <c r="K772" s="256"/>
      <c r="L772" s="256"/>
      <c r="M772" s="256"/>
      <c r="N772" s="256"/>
      <c r="O772" s="256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spans="1:26" ht="24" customHeight="1">
      <c r="A773" s="256"/>
      <c r="B773" s="257"/>
      <c r="C773" s="256"/>
      <c r="D773" s="256"/>
      <c r="E773" s="256"/>
      <c r="F773" s="256"/>
      <c r="G773" s="256"/>
      <c r="H773" s="256"/>
      <c r="I773" s="256"/>
      <c r="J773" s="256"/>
      <c r="K773" s="256"/>
      <c r="L773" s="256"/>
      <c r="M773" s="256"/>
      <c r="N773" s="256"/>
      <c r="O773" s="256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spans="1:26" ht="24" customHeight="1">
      <c r="A774" s="256"/>
      <c r="B774" s="257"/>
      <c r="C774" s="256"/>
      <c r="D774" s="256"/>
      <c r="E774" s="256"/>
      <c r="F774" s="256"/>
      <c r="G774" s="256"/>
      <c r="H774" s="256"/>
      <c r="I774" s="256"/>
      <c r="J774" s="256"/>
      <c r="K774" s="256"/>
      <c r="L774" s="256"/>
      <c r="M774" s="256"/>
      <c r="N774" s="256"/>
      <c r="O774" s="256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spans="1:26" ht="24" customHeight="1">
      <c r="A775" s="256"/>
      <c r="B775" s="257"/>
      <c r="C775" s="256"/>
      <c r="D775" s="256"/>
      <c r="E775" s="256"/>
      <c r="F775" s="256"/>
      <c r="G775" s="256"/>
      <c r="H775" s="256"/>
      <c r="I775" s="256"/>
      <c r="J775" s="256"/>
      <c r="K775" s="256"/>
      <c r="L775" s="256"/>
      <c r="M775" s="256"/>
      <c r="N775" s="256"/>
      <c r="O775" s="256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spans="1:26" ht="24" customHeight="1">
      <c r="A776" s="256"/>
      <c r="B776" s="257"/>
      <c r="C776" s="256"/>
      <c r="D776" s="256"/>
      <c r="E776" s="256"/>
      <c r="F776" s="256"/>
      <c r="G776" s="256"/>
      <c r="H776" s="256"/>
      <c r="I776" s="256"/>
      <c r="J776" s="256"/>
      <c r="K776" s="256"/>
      <c r="L776" s="256"/>
      <c r="M776" s="256"/>
      <c r="N776" s="256"/>
      <c r="O776" s="256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spans="1:26" ht="24" customHeight="1">
      <c r="A777" s="256"/>
      <c r="B777" s="257"/>
      <c r="C777" s="256"/>
      <c r="D777" s="256"/>
      <c r="E777" s="256"/>
      <c r="F777" s="256"/>
      <c r="G777" s="256"/>
      <c r="H777" s="256"/>
      <c r="I777" s="256"/>
      <c r="J777" s="256"/>
      <c r="K777" s="256"/>
      <c r="L777" s="256"/>
      <c r="M777" s="256"/>
      <c r="N777" s="256"/>
      <c r="O777" s="256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spans="1:26" ht="24" customHeight="1">
      <c r="A778" s="256"/>
      <c r="B778" s="257"/>
      <c r="C778" s="256"/>
      <c r="D778" s="256"/>
      <c r="E778" s="256"/>
      <c r="F778" s="256"/>
      <c r="G778" s="256"/>
      <c r="H778" s="256"/>
      <c r="I778" s="256"/>
      <c r="J778" s="256"/>
      <c r="K778" s="256"/>
      <c r="L778" s="256"/>
      <c r="M778" s="256"/>
      <c r="N778" s="256"/>
      <c r="O778" s="256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spans="1:26" ht="24" customHeight="1">
      <c r="A779" s="256"/>
      <c r="B779" s="257"/>
      <c r="C779" s="256"/>
      <c r="D779" s="256"/>
      <c r="E779" s="256"/>
      <c r="F779" s="256"/>
      <c r="G779" s="256"/>
      <c r="H779" s="256"/>
      <c r="I779" s="256"/>
      <c r="J779" s="256"/>
      <c r="K779" s="256"/>
      <c r="L779" s="256"/>
      <c r="M779" s="256"/>
      <c r="N779" s="256"/>
      <c r="O779" s="256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spans="1:26" ht="24" customHeight="1">
      <c r="A780" s="256"/>
      <c r="B780" s="257"/>
      <c r="C780" s="256"/>
      <c r="D780" s="256"/>
      <c r="E780" s="256"/>
      <c r="F780" s="256"/>
      <c r="G780" s="256"/>
      <c r="H780" s="256"/>
      <c r="I780" s="256"/>
      <c r="J780" s="256"/>
      <c r="K780" s="256"/>
      <c r="L780" s="256"/>
      <c r="M780" s="256"/>
      <c r="N780" s="256"/>
      <c r="O780" s="256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spans="1:26" ht="24" customHeight="1">
      <c r="A781" s="256"/>
      <c r="B781" s="257"/>
      <c r="C781" s="256"/>
      <c r="D781" s="256"/>
      <c r="E781" s="256"/>
      <c r="F781" s="256"/>
      <c r="G781" s="256"/>
      <c r="H781" s="256"/>
      <c r="I781" s="256"/>
      <c r="J781" s="256"/>
      <c r="K781" s="256"/>
      <c r="L781" s="256"/>
      <c r="M781" s="256"/>
      <c r="N781" s="256"/>
      <c r="O781" s="256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spans="1:26" ht="24" customHeight="1">
      <c r="A782" s="256"/>
      <c r="B782" s="257"/>
      <c r="C782" s="256"/>
      <c r="D782" s="256"/>
      <c r="E782" s="256"/>
      <c r="F782" s="256"/>
      <c r="G782" s="256"/>
      <c r="H782" s="256"/>
      <c r="I782" s="256"/>
      <c r="J782" s="256"/>
      <c r="K782" s="256"/>
      <c r="L782" s="256"/>
      <c r="M782" s="256"/>
      <c r="N782" s="256"/>
      <c r="O782" s="256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spans="1:26" ht="24" customHeight="1">
      <c r="A783" s="256"/>
      <c r="B783" s="257"/>
      <c r="C783" s="256"/>
      <c r="D783" s="256"/>
      <c r="E783" s="256"/>
      <c r="F783" s="256"/>
      <c r="G783" s="256"/>
      <c r="H783" s="256"/>
      <c r="I783" s="256"/>
      <c r="J783" s="256"/>
      <c r="K783" s="256"/>
      <c r="L783" s="256"/>
      <c r="M783" s="256"/>
      <c r="N783" s="256"/>
      <c r="O783" s="256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spans="1:26" ht="24" customHeight="1">
      <c r="A784" s="256"/>
      <c r="B784" s="257"/>
      <c r="C784" s="256"/>
      <c r="D784" s="256"/>
      <c r="E784" s="256"/>
      <c r="F784" s="256"/>
      <c r="G784" s="256"/>
      <c r="H784" s="256"/>
      <c r="I784" s="256"/>
      <c r="J784" s="256"/>
      <c r="K784" s="256"/>
      <c r="L784" s="256"/>
      <c r="M784" s="256"/>
      <c r="N784" s="256"/>
      <c r="O784" s="256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spans="1:26" ht="24" customHeight="1">
      <c r="A785" s="256"/>
      <c r="B785" s="257"/>
      <c r="C785" s="256"/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spans="1:26" ht="24" customHeight="1">
      <c r="A786" s="256"/>
      <c r="B786" s="257"/>
      <c r="C786" s="256"/>
      <c r="D786" s="256"/>
      <c r="E786" s="256"/>
      <c r="F786" s="256"/>
      <c r="G786" s="256"/>
      <c r="H786" s="256"/>
      <c r="I786" s="256"/>
      <c r="J786" s="256"/>
      <c r="K786" s="256"/>
      <c r="L786" s="256"/>
      <c r="M786" s="256"/>
      <c r="N786" s="256"/>
      <c r="O786" s="256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spans="1:26" ht="24" customHeight="1">
      <c r="A787" s="256"/>
      <c r="B787" s="257"/>
      <c r="C787" s="256"/>
      <c r="D787" s="256"/>
      <c r="E787" s="256"/>
      <c r="F787" s="256"/>
      <c r="G787" s="256"/>
      <c r="H787" s="256"/>
      <c r="I787" s="256"/>
      <c r="J787" s="256"/>
      <c r="K787" s="256"/>
      <c r="L787" s="256"/>
      <c r="M787" s="256"/>
      <c r="N787" s="256"/>
      <c r="O787" s="256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spans="1:26" ht="24" customHeight="1">
      <c r="A788" s="256"/>
      <c r="B788" s="257"/>
      <c r="C788" s="256"/>
      <c r="D788" s="256"/>
      <c r="E788" s="256"/>
      <c r="F788" s="256"/>
      <c r="G788" s="256"/>
      <c r="H788" s="256"/>
      <c r="I788" s="256"/>
      <c r="J788" s="256"/>
      <c r="K788" s="256"/>
      <c r="L788" s="256"/>
      <c r="M788" s="256"/>
      <c r="N788" s="256"/>
      <c r="O788" s="256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spans="1:26" ht="24" customHeight="1">
      <c r="A789" s="256"/>
      <c r="B789" s="257"/>
      <c r="C789" s="256"/>
      <c r="D789" s="256"/>
      <c r="E789" s="256"/>
      <c r="F789" s="256"/>
      <c r="G789" s="256"/>
      <c r="H789" s="256"/>
      <c r="I789" s="256"/>
      <c r="J789" s="256"/>
      <c r="K789" s="256"/>
      <c r="L789" s="256"/>
      <c r="M789" s="256"/>
      <c r="N789" s="256"/>
      <c r="O789" s="256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spans="1:26" ht="24" customHeight="1">
      <c r="A790" s="256"/>
      <c r="B790" s="257"/>
      <c r="C790" s="256"/>
      <c r="D790" s="256"/>
      <c r="E790" s="256"/>
      <c r="F790" s="256"/>
      <c r="G790" s="256"/>
      <c r="H790" s="256"/>
      <c r="I790" s="256"/>
      <c r="J790" s="256"/>
      <c r="K790" s="256"/>
      <c r="L790" s="256"/>
      <c r="M790" s="256"/>
      <c r="N790" s="256"/>
      <c r="O790" s="256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spans="1:26" ht="24" customHeight="1">
      <c r="A791" s="256"/>
      <c r="B791" s="257"/>
      <c r="C791" s="256"/>
      <c r="D791" s="256"/>
      <c r="E791" s="256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spans="1:26" ht="24" customHeight="1">
      <c r="A792" s="256"/>
      <c r="B792" s="257"/>
      <c r="C792" s="256"/>
      <c r="D792" s="256"/>
      <c r="E792" s="256"/>
      <c r="F792" s="256"/>
      <c r="G792" s="256"/>
      <c r="H792" s="256"/>
      <c r="I792" s="256"/>
      <c r="J792" s="256"/>
      <c r="K792" s="256"/>
      <c r="L792" s="256"/>
      <c r="M792" s="256"/>
      <c r="N792" s="256"/>
      <c r="O792" s="256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spans="1:26" ht="24" customHeight="1">
      <c r="A793" s="256"/>
      <c r="B793" s="257"/>
      <c r="C793" s="256"/>
      <c r="D793" s="256"/>
      <c r="E793" s="256"/>
      <c r="F793" s="256"/>
      <c r="G793" s="256"/>
      <c r="H793" s="256"/>
      <c r="I793" s="256"/>
      <c r="J793" s="256"/>
      <c r="K793" s="256"/>
      <c r="L793" s="256"/>
      <c r="M793" s="256"/>
      <c r="N793" s="256"/>
      <c r="O793" s="256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spans="1:26" ht="24" customHeight="1">
      <c r="A794" s="256"/>
      <c r="B794" s="257"/>
      <c r="C794" s="256"/>
      <c r="D794" s="256"/>
      <c r="E794" s="256"/>
      <c r="F794" s="256"/>
      <c r="G794" s="256"/>
      <c r="H794" s="256"/>
      <c r="I794" s="256"/>
      <c r="J794" s="256"/>
      <c r="K794" s="256"/>
      <c r="L794" s="256"/>
      <c r="M794" s="256"/>
      <c r="N794" s="256"/>
      <c r="O794" s="256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spans="1:26" ht="24" customHeight="1"/>
    <row r="796" spans="1:26" ht="24" customHeight="1"/>
    <row r="797" spans="1:26" ht="24" customHeight="1"/>
    <row r="798" spans="1:26" ht="24" customHeight="1"/>
    <row r="799" spans="1:26" ht="24" customHeight="1"/>
    <row r="800" spans="1:26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</sheetData>
  <mergeCells count="20">
    <mergeCell ref="GE4:GE5"/>
    <mergeCell ref="DU4:DU5"/>
    <mergeCell ref="DW4:DW5"/>
    <mergeCell ref="EQ4:EQ5"/>
    <mergeCell ref="ES4:ES5"/>
    <mergeCell ref="FK4:FK5"/>
    <mergeCell ref="FW4:FW5"/>
    <mergeCell ref="AP4:AP5"/>
    <mergeCell ref="BF4:BF5"/>
    <mergeCell ref="BQ4:BQ5"/>
    <mergeCell ref="CN4:CN5"/>
    <mergeCell ref="CY4:CY5"/>
    <mergeCell ref="DN4:DN5"/>
    <mergeCell ref="L1:N1"/>
    <mergeCell ref="L2:N2"/>
    <mergeCell ref="K3:L3"/>
    <mergeCell ref="M3:N3"/>
    <mergeCell ref="A4:A5"/>
    <mergeCell ref="C4:C5"/>
    <mergeCell ref="M4:M5"/>
  </mergeCells>
  <dataValidations count="1">
    <dataValidation type="list" allowBlank="1" showErrorMessage="1" sqref="K2:L2">
      <formula1>#REF!</formula1>
    </dataValidation>
  </dataValidation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2022-05-19T07:50:58Z</dcterms:created>
  <dcterms:modified xsi:type="dcterms:W3CDTF">2022-05-19T07:51:09Z</dcterms:modified>
</cp:coreProperties>
</file>