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1.2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REF_CURR_LANG">#REF!</definedName>
    <definedName name="REF_UNIV">#REF!</definedName>
    <definedName name="rr">#REF!</definedName>
    <definedName name="คณะ">[7]Name!$A$2:$A$12</definedName>
    <definedName name="โครงการ">[7]Name!$A$16:$A$17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4" i="2" l="1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D34" i="1"/>
  <c r="B34" i="1"/>
  <c r="A34" i="1"/>
  <c r="Q33" i="1"/>
  <c r="P33" i="1"/>
  <c r="J33" i="1"/>
  <c r="I33" i="1"/>
  <c r="H33" i="1"/>
  <c r="G33" i="1"/>
  <c r="F33" i="1"/>
  <c r="E33" i="1"/>
  <c r="D33" i="1"/>
  <c r="B33" i="1"/>
  <c r="A33" i="1"/>
  <c r="Q32" i="1"/>
  <c r="L32" i="1"/>
  <c r="J32" i="1"/>
  <c r="I32" i="1"/>
  <c r="G32" i="1"/>
  <c r="F32" i="1"/>
  <c r="E32" i="1"/>
  <c r="D32" i="1"/>
  <c r="B32" i="1"/>
  <c r="A32" i="1"/>
  <c r="P31" i="1"/>
  <c r="J31" i="1"/>
  <c r="I31" i="1"/>
  <c r="H31" i="1"/>
  <c r="G31" i="1"/>
  <c r="E31" i="1"/>
  <c r="D31" i="1"/>
  <c r="B31" i="1"/>
  <c r="A31" i="1"/>
  <c r="J30" i="1"/>
  <c r="I30" i="1"/>
  <c r="H30" i="1"/>
  <c r="G30" i="1"/>
  <c r="D30" i="1"/>
  <c r="B30" i="1"/>
  <c r="A30" i="1"/>
  <c r="N29" i="1"/>
  <c r="J29" i="1"/>
  <c r="G29" i="1"/>
  <c r="F29" i="1"/>
  <c r="E29" i="1"/>
  <c r="D29" i="1"/>
  <c r="B29" i="1"/>
  <c r="A29" i="1"/>
  <c r="Q28" i="1"/>
  <c r="P28" i="1"/>
  <c r="N28" i="1"/>
  <c r="M28" i="1"/>
  <c r="J28" i="1"/>
  <c r="I28" i="1"/>
  <c r="H28" i="1"/>
  <c r="G28" i="1"/>
  <c r="F28" i="1"/>
  <c r="E28" i="1"/>
  <c r="D28" i="1"/>
  <c r="B28" i="1"/>
  <c r="A28" i="1"/>
  <c r="S27" i="1"/>
  <c r="P27" i="1"/>
  <c r="M27" i="1"/>
  <c r="L27" i="1"/>
  <c r="J27" i="1"/>
  <c r="I27" i="1"/>
  <c r="G27" i="1"/>
  <c r="F27" i="1"/>
  <c r="E27" i="1"/>
  <c r="D27" i="1"/>
  <c r="B27" i="1"/>
  <c r="A27" i="1"/>
  <c r="J26" i="1"/>
  <c r="I26" i="1"/>
  <c r="H26" i="1"/>
  <c r="G26" i="1"/>
  <c r="F26" i="1"/>
  <c r="E26" i="1"/>
  <c r="D26" i="1"/>
  <c r="B26" i="1"/>
  <c r="A26" i="1"/>
  <c r="T25" i="1"/>
  <c r="S25" i="1"/>
  <c r="L25" i="1"/>
  <c r="E25" i="1"/>
  <c r="D25" i="1"/>
  <c r="C25" i="1"/>
  <c r="B25" i="1"/>
  <c r="A25" i="1"/>
  <c r="V16" i="1"/>
  <c r="Q13" i="1"/>
  <c r="Q34" i="1" s="1"/>
  <c r="P13" i="1"/>
  <c r="P34" i="1" s="1"/>
  <c r="J13" i="1"/>
  <c r="J34" i="1" s="1"/>
  <c r="I13" i="1"/>
  <c r="I34" i="1" s="1"/>
  <c r="S12" i="1"/>
  <c r="S33" i="1" s="1"/>
  <c r="Q12" i="1"/>
  <c r="P12" i="1"/>
  <c r="O12" i="1"/>
  <c r="O33" i="1" s="1"/>
  <c r="N12" i="1"/>
  <c r="N33" i="1" s="1"/>
  <c r="M12" i="1"/>
  <c r="M33" i="1" s="1"/>
  <c r="L12" i="1"/>
  <c r="R12" i="1" s="1"/>
  <c r="K12" i="1"/>
  <c r="K33" i="1" s="1"/>
  <c r="H12" i="1"/>
  <c r="F12" i="1"/>
  <c r="S11" i="1"/>
  <c r="S32" i="1" s="1"/>
  <c r="Q11" i="1"/>
  <c r="P11" i="1"/>
  <c r="P32" i="1" s="1"/>
  <c r="N11" i="1"/>
  <c r="N32" i="1" s="1"/>
  <c r="M11" i="1"/>
  <c r="M32" i="1" s="1"/>
  <c r="L11" i="1"/>
  <c r="H11" i="1"/>
  <c r="H32" i="1" s="1"/>
  <c r="S10" i="1"/>
  <c r="S31" i="1" s="1"/>
  <c r="Q10" i="1"/>
  <c r="Q31" i="1" s="1"/>
  <c r="P10" i="1"/>
  <c r="L10" i="1"/>
  <c r="K10" i="1"/>
  <c r="K31" i="1" s="1"/>
  <c r="H10" i="1"/>
  <c r="O10" i="1" s="1"/>
  <c r="O31" i="1" s="1"/>
  <c r="G10" i="1"/>
  <c r="G13" i="1" s="1"/>
  <c r="F10" i="1"/>
  <c r="M10" i="1" s="1"/>
  <c r="M31" i="1" s="1"/>
  <c r="S9" i="1"/>
  <c r="S30" i="1" s="1"/>
  <c r="Q9" i="1"/>
  <c r="Q30" i="1" s="1"/>
  <c r="P9" i="1"/>
  <c r="P30" i="1" s="1"/>
  <c r="N9" i="1"/>
  <c r="N30" i="1" s="1"/>
  <c r="L9" i="1"/>
  <c r="L30" i="1" s="1"/>
  <c r="K9" i="1"/>
  <c r="K30" i="1" s="1"/>
  <c r="H9" i="1"/>
  <c r="O9" i="1" s="1"/>
  <c r="O30" i="1" s="1"/>
  <c r="F9" i="1"/>
  <c r="F30" i="1" s="1"/>
  <c r="E9" i="1"/>
  <c r="E13" i="1" s="1"/>
  <c r="S8" i="1"/>
  <c r="S29" i="1" s="1"/>
  <c r="Q8" i="1"/>
  <c r="Q29" i="1" s="1"/>
  <c r="P8" i="1"/>
  <c r="P29" i="1" s="1"/>
  <c r="N8" i="1"/>
  <c r="L8" i="1"/>
  <c r="L29" i="1" s="1"/>
  <c r="K8" i="1"/>
  <c r="K29" i="1" s="1"/>
  <c r="I8" i="1"/>
  <c r="I29" i="1" s="1"/>
  <c r="H8" i="1"/>
  <c r="O8" i="1" s="1"/>
  <c r="O29" i="1" s="1"/>
  <c r="F8" i="1"/>
  <c r="F13" i="1" s="1"/>
  <c r="S7" i="1"/>
  <c r="S28" i="1" s="1"/>
  <c r="Q7" i="1"/>
  <c r="P7" i="1"/>
  <c r="N7" i="1"/>
  <c r="M7" i="1"/>
  <c r="L7" i="1"/>
  <c r="L28" i="1" s="1"/>
  <c r="K7" i="1"/>
  <c r="K28" i="1" s="1"/>
  <c r="H7" i="1"/>
  <c r="O7" i="1" s="1"/>
  <c r="O28" i="1" s="1"/>
  <c r="S6" i="1"/>
  <c r="Q6" i="1"/>
  <c r="Q27" i="1" s="1"/>
  <c r="P6" i="1"/>
  <c r="N6" i="1"/>
  <c r="N27" i="1" s="1"/>
  <c r="M6" i="1"/>
  <c r="L6" i="1"/>
  <c r="H6" i="1"/>
  <c r="K6" i="1" s="1"/>
  <c r="G34" i="1" l="1"/>
  <c r="N13" i="1"/>
  <c r="N34" i="1" s="1"/>
  <c r="R33" i="1"/>
  <c r="T12" i="1"/>
  <c r="F34" i="1"/>
  <c r="M13" i="1"/>
  <c r="M34" i="1" s="1"/>
  <c r="K27" i="1"/>
  <c r="L13" i="1"/>
  <c r="E34" i="1"/>
  <c r="S13" i="1"/>
  <c r="S34" i="1" s="1"/>
  <c r="H13" i="1"/>
  <c r="H27" i="1"/>
  <c r="L31" i="1"/>
  <c r="O6" i="1"/>
  <c r="K11" i="1"/>
  <c r="K32" i="1" s="1"/>
  <c r="R7" i="1"/>
  <c r="R9" i="1"/>
  <c r="F31" i="1"/>
  <c r="M8" i="1"/>
  <c r="M29" i="1" s="1"/>
  <c r="N10" i="1"/>
  <c r="N31" i="1" s="1"/>
  <c r="H29" i="1"/>
  <c r="E30" i="1"/>
  <c r="L33" i="1"/>
  <c r="M9" i="1"/>
  <c r="M30" i="1" s="1"/>
  <c r="O11" i="1"/>
  <c r="O32" i="1" s="1"/>
  <c r="R8" i="1" l="1"/>
  <c r="O13" i="1"/>
  <c r="O34" i="1" s="1"/>
  <c r="H34" i="1"/>
  <c r="R11" i="1"/>
  <c r="T7" i="1"/>
  <c r="R28" i="1"/>
  <c r="T9" i="1"/>
  <c r="R30" i="1"/>
  <c r="L34" i="1"/>
  <c r="W12" i="1"/>
  <c r="T33" i="1"/>
  <c r="U12" i="1"/>
  <c r="V12" i="1" s="1"/>
  <c r="R6" i="1"/>
  <c r="O27" i="1"/>
  <c r="K13" i="1"/>
  <c r="K34" i="1" s="1"/>
  <c r="R10" i="1"/>
  <c r="W9" i="1" l="1"/>
  <c r="T30" i="1"/>
  <c r="U9" i="1"/>
  <c r="V9" i="1" s="1"/>
  <c r="T6" i="1"/>
  <c r="R27" i="1"/>
  <c r="T28" i="1"/>
  <c r="W7" i="1"/>
  <c r="U7" i="1"/>
  <c r="V7" i="1" s="1"/>
  <c r="T11" i="1"/>
  <c r="R32" i="1"/>
  <c r="T10" i="1"/>
  <c r="R31" i="1"/>
  <c r="R13" i="1"/>
  <c r="T8" i="1"/>
  <c r="R29" i="1"/>
  <c r="W8" i="1" l="1"/>
  <c r="U8" i="1"/>
  <c r="V8" i="1" s="1"/>
  <c r="T29" i="1"/>
  <c r="R34" i="1"/>
  <c r="T13" i="1"/>
  <c r="T27" i="1"/>
  <c r="U6" i="1"/>
  <c r="V6" i="1" s="1"/>
  <c r="W6" i="1"/>
  <c r="W10" i="1"/>
  <c r="U10" i="1"/>
  <c r="V10" i="1" s="1"/>
  <c r="T31" i="1"/>
  <c r="T32" i="1"/>
  <c r="U11" i="1"/>
  <c r="V11" i="1" s="1"/>
  <c r="W11" i="1"/>
  <c r="W13" i="1" l="1"/>
  <c r="U13" i="1"/>
  <c r="V13" i="1" s="1"/>
  <c r="T34" i="1"/>
</calcChain>
</file>

<file path=xl/sharedStrings.xml><?xml version="1.0" encoding="utf-8"?>
<sst xmlns="http://schemas.openxmlformats.org/spreadsheetml/2006/main" count="4474" uniqueCount="1433">
  <si>
    <t>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</si>
  <si>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</si>
  <si>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</si>
  <si>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</si>
  <si>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</si>
  <si>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6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</si>
  <si>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</si>
  <si>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</si>
  <si>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</si>
  <si>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</si>
  <si>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</si>
  <si>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</si>
  <si>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</si>
  <si>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</si>
  <si>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</si>
  <si>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</si>
  <si>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</si>
  <si>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</si>
  <si>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</si>
  <si>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</si>
  <si>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</si>
  <si>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 xml:space="preserve">2) คณะวิทยาศาสตร์และเทคโนโลยี </t>
  </si>
  <si>
    <t>-</t>
  </si>
  <si>
    <t>ช่วงปรับเกณฑ์การให้คะแนน</t>
  </si>
  <si>
    <t>6) คณะศิลปกรรมศาสตร์</t>
  </si>
  <si>
    <t>คะแนน 1</t>
  </si>
  <si>
    <t>คะแนน 2</t>
  </si>
  <si>
    <t>คะแนน 3</t>
  </si>
  <si>
    <t>คะแนน 4</t>
  </si>
  <si>
    <t>คะแนน 5</t>
  </si>
  <si>
    <t>7) บัณฑิตวิทยาลัย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</si>
  <si>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</si>
  <si>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</si>
  <si>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</si>
  <si>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14) วิทยาลัยการจัดการอุตสาหกรรมบริการ</t>
  </si>
  <si>
    <t>ตัวชี้วัดระดับเจ้าภาพ</t>
  </si>
  <si>
    <t>2.1.2 (S)  ระดับความสำเร็จของการดำเนินการตามแนวทางตามตัวชี้วัด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</si>
  <si>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คะแนน</t>
  </si>
  <si>
    <t>จำนวนผลงานที่ตีพิมพ์ เผยแพร่</t>
  </si>
  <si>
    <t>ผลรวมถ่วงน้ำหนักคุณภาพ</t>
  </si>
  <si>
    <t>ผู้สำเร็จการศึกษา</t>
  </si>
  <si>
    <t>วิทยาศาสตร์ฯ</t>
  </si>
  <si>
    <t>ครุศาสตร์</t>
  </si>
  <si>
    <t>ศิลปกรรมฯ</t>
  </si>
  <si>
    <t>บัณฑิตฯ</t>
  </si>
  <si>
    <t>มนุษยศาสตร์ฯ</t>
  </si>
  <si>
    <t>นวัตกรรมฯ</t>
  </si>
  <si>
    <t>การจัดการ</t>
  </si>
  <si>
    <t>โลจิสติกส์ฯ</t>
  </si>
  <si>
    <t>เทคโนโลยีฯ</t>
  </si>
  <si>
    <t>การเมืองฯ</t>
  </si>
  <si>
    <t>อุตสาหกรรมฯ</t>
  </si>
  <si>
    <t>มหาวิทยาลัย</t>
  </si>
  <si>
    <t>พยาบาลฯ</t>
  </si>
  <si>
    <t>สหเวชฯ</t>
  </si>
  <si>
    <t>สถาปัตย์ฯ</t>
  </si>
  <si>
    <t>นิเทศศาสตร์</t>
  </si>
  <si>
    <t>ศูนย์ จ.อุดรธานี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</si>
  <si>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</si>
  <si>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</si>
  <si>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นายธวัชภูพิสิฐ ภัทรดาภา</t>
  </si>
  <si>
    <t>โทร. 02-160-1174 ต่อ 21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</si>
  <si>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</si>
  <si>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</si>
  <si>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</si>
  <si>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</si>
  <si>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</si>
  <si>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</si>
  <si>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</si>
  <si>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</si>
  <si>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</si>
  <si>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</si>
  <si>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</si>
  <si>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</si>
  <si>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</si>
  <si>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</si>
  <si>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</si>
  <si>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</si>
  <si>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</si>
  <si>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</si>
  <si>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</si>
  <si>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</si>
  <si>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</si>
  <si>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</si>
  <si>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</si>
  <si>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</si>
  <si>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</si>
  <si>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</si>
  <si>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</si>
  <si>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</si>
  <si>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</si>
  <si>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</si>
  <si>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</si>
  <si>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</si>
  <si>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</si>
  <si>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</si>
  <si>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</si>
  <si>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</si>
  <si>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</si>
  <si>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</si>
  <si>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</si>
  <si>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</si>
  <si>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</si>
  <si>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</si>
  <si>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</si>
  <si>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</si>
  <si>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</si>
  <si>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</si>
  <si>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</si>
  <si>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</si>
  <si>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</si>
  <si>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</si>
  <si>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</si>
  <si>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</si>
  <si>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</si>
  <si>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</si>
  <si>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</si>
  <si>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</si>
  <si>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</si>
  <si>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</si>
  <si>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</si>
  <si>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</si>
  <si>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</si>
  <si>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</si>
  <si>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</si>
  <si>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</si>
  <si>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</si>
  <si>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</si>
  <si>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</si>
  <si>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</si>
  <si>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</si>
  <si>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</si>
  <si>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</si>
  <si>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</si>
  <si>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</si>
  <si>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</si>
  <si>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</si>
  <si>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</si>
  <si>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</si>
  <si>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</si>
  <si>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</si>
  <si>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</si>
  <si>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</si>
  <si>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</si>
  <si>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</si>
  <si>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</si>
  <si>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</si>
  <si>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</si>
  <si>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</si>
  <si>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</si>
  <si>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</si>
  <si>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</si>
  <si>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</si>
  <si>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</si>
  <si>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</si>
  <si>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</si>
  <si>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</si>
  <si>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</si>
  <si>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</si>
  <si>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</si>
  <si>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</si>
  <si>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</si>
  <si>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</si>
  <si>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</si>
  <si>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</si>
  <si>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</si>
  <si>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</si>
  <si>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</si>
  <si>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</si>
  <si>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</si>
  <si>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</si>
  <si>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</si>
  <si>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</si>
  <si>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</si>
  <si>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</si>
  <si>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</si>
  <si>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</si>
  <si>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</si>
  <si>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</si>
  <si>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</si>
  <si>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</si>
  <si>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</si>
  <si>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</si>
  <si>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</si>
  <si>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</si>
  <si>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</si>
  <si>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</si>
  <si>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</si>
  <si>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</si>
  <si>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</si>
  <si>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</si>
  <si>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</si>
  <si>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</si>
  <si>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</si>
  <si>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</si>
  <si>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</si>
  <si>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</si>
  <si>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</si>
  <si>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</si>
  <si>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</si>
  <si>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</si>
  <si>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</si>
  <si>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</si>
  <si>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</si>
  <si>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</si>
  <si>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</si>
  <si>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</si>
  <si>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</si>
  <si>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</si>
  <si>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</si>
  <si>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</si>
  <si>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</si>
  <si>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</si>
  <si>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</si>
  <si>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</si>
  <si>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</si>
  <si>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</si>
  <si>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</si>
  <si>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</si>
  <si>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</si>
  <si>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</si>
  <si>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</si>
  <si>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</si>
  <si>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</si>
  <si>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</si>
  <si>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</si>
  <si>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</si>
  <si>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</si>
  <si>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</si>
  <si>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</si>
  <si>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</si>
  <si>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</si>
  <si>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</si>
  <si>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</si>
  <si>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</si>
  <si>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</si>
  <si>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</si>
  <si>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</si>
  <si>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</si>
  <si>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</si>
  <si>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</si>
  <si>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</si>
  <si>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</si>
  <si>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</si>
  <si>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</si>
  <si>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</si>
  <si>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</si>
  <si>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</si>
  <si>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</si>
  <si>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</si>
  <si>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</si>
  <si>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</si>
  <si>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</si>
  <si>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</si>
  <si>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</si>
  <si>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</si>
  <si>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</si>
  <si>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</si>
  <si>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</si>
  <si>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</si>
  <si>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</si>
  <si>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</si>
  <si>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</si>
  <si>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</si>
  <si>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</si>
  <si>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</si>
  <si>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</si>
  <si>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</si>
  <si>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</si>
  <si>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</si>
  <si>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</si>
  <si>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</si>
  <si>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</si>
  <si>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</si>
  <si>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</si>
  <si>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</si>
  <si>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</si>
  <si>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</si>
  <si>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</si>
  <si>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</si>
  <si>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</si>
  <si>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</si>
  <si>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</si>
  <si>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</si>
  <si>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</si>
  <si>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</si>
  <si>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</si>
  <si>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</si>
  <si>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</si>
  <si>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</si>
  <si>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</si>
  <si>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</si>
  <si>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</si>
  <si>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</si>
  <si>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</si>
  <si>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</si>
  <si>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</si>
  <si>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</si>
  <si>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</si>
  <si>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</si>
  <si>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</si>
  <si>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</si>
  <si>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</si>
  <si>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</si>
  <si>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</si>
  <si>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</si>
  <si>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</si>
  <si>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</si>
  <si>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</si>
  <si>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</si>
  <si>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</si>
  <si>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</si>
  <si>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</si>
  <si>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</si>
  <si>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</si>
  <si>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</si>
  <si>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</si>
  <si>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</si>
  <si>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</si>
  <si>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</si>
  <si>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</si>
  <si>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</si>
  <si>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</si>
  <si>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</si>
  <si>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</si>
  <si>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</si>
  <si>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</si>
  <si>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</si>
  <si>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</si>
  <si>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</si>
  <si>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</si>
  <si>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</si>
  <si>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</si>
  <si>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</si>
  <si>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</si>
  <si>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</si>
  <si>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</si>
  <si>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</si>
  <si>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</si>
  <si>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</si>
  <si>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</si>
  <si>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</si>
  <si>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</si>
  <si>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</si>
  <si>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</si>
  <si>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</si>
  <si>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</si>
  <si>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</si>
  <si>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</si>
  <si>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</si>
  <si>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</si>
  <si>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</si>
  <si>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</si>
  <si>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</si>
  <si>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</si>
  <si>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</si>
  <si>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</si>
  <si>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</si>
  <si>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</si>
  <si>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</si>
  <si>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</si>
  <si>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</si>
  <si>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</si>
  <si>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</si>
  <si>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</si>
  <si>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</si>
  <si>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</si>
  <si>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</si>
  <si>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</si>
  <si>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</si>
  <si>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</si>
  <si>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</si>
  <si>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</si>
  <si>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</si>
  <si>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</si>
  <si>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</si>
  <si>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</si>
  <si>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</si>
  <si>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</si>
  <si>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</si>
  <si>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</si>
  <si>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</si>
  <si>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</si>
  <si>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</si>
  <si>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</si>
  <si>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</si>
  <si>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</si>
  <si>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</si>
  <si>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</si>
  <si>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</si>
  <si>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</si>
  <si>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</si>
  <si>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</si>
  <si>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</si>
  <si>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</si>
  <si>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</si>
  <si>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</si>
  <si>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</si>
  <si>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</si>
  <si>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</si>
  <si>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</si>
  <si>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</si>
  <si>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</si>
  <si>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</si>
  <si>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</si>
  <si>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</si>
  <si>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</si>
  <si>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</si>
  <si>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</si>
  <si>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</si>
  <si>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</si>
  <si>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</si>
  <si>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</si>
  <si>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</si>
  <si>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</si>
  <si>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</si>
  <si>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</si>
  <si>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</si>
  <si>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</si>
  <si>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</si>
  <si>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</si>
  <si>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</si>
  <si>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</si>
  <si>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</si>
  <si>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</si>
  <si>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</si>
  <si>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</si>
  <si>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</si>
  <si>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</si>
  <si>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</si>
  <si>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</si>
  <si>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</si>
  <si>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</si>
  <si>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</si>
  <si>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</si>
  <si>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</si>
  <si>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</si>
  <si>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</si>
  <si>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</si>
  <si>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</si>
  <si>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</si>
  <si>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</si>
  <si>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</si>
  <si>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</si>
  <si>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</si>
  <si>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</si>
  <si>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</si>
  <si>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</si>
  <si>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</si>
  <si>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</si>
  <si>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</si>
  <si>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</si>
  <si>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</si>
  <si>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</si>
  <si>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</si>
  <si>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</si>
  <si>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</si>
  <si>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</si>
  <si>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</si>
  <si>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</si>
  <si>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</si>
  <si>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</si>
  <si>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</si>
  <si>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</si>
  <si>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</si>
  <si>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</si>
  <si>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</si>
  <si>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</si>
  <si>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</si>
  <si>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</si>
  <si>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</si>
  <si>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</si>
  <si>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</si>
  <si>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</si>
  <si>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</si>
  <si>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</si>
  <si>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</si>
  <si>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</si>
  <si>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</si>
  <si>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</si>
  <si>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</si>
  <si>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</si>
  <si>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</si>
  <si>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</si>
  <si>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</si>
  <si>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</si>
  <si>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</si>
  <si>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</si>
  <si>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</si>
  <si>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</si>
  <si>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</si>
  <si>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</si>
  <si>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</si>
  <si>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</si>
  <si>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</si>
  <si>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</si>
  <si>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</si>
  <si>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</si>
  <si>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</si>
  <si>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</si>
  <si>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</si>
  <si>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</si>
  <si>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</si>
  <si>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</si>
  <si>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</si>
  <si>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</si>
  <si>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</si>
  <si>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</si>
  <si>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</si>
  <si>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</si>
  <si>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</si>
  <si>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</si>
  <si>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</si>
  <si>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</si>
  <si>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</si>
  <si>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</si>
  <si>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</si>
  <si>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</si>
  <si>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</si>
  <si>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</si>
  <si>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</si>
  <si>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</si>
  <si>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</si>
  <si>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</si>
  <si>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</si>
  <si>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</si>
  <si>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</si>
  <si>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</si>
  <si>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</si>
  <si>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</si>
  <si>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</si>
  <si>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</si>
  <si>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</si>
  <si>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</si>
  <si>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</si>
  <si>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</si>
  <si>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</si>
  <si>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</si>
  <si>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</si>
  <si>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</si>
  <si>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</si>
  <si>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</si>
  <si>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</si>
  <si>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</si>
  <si>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</si>
  <si>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</si>
  <si>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</si>
  <si>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</si>
  <si>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</si>
  <si>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</si>
  <si>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</si>
  <si>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</si>
  <si>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</si>
  <si>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</si>
  <si>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</si>
  <si>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</si>
  <si>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</si>
  <si>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</si>
  <si>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</si>
  <si>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</si>
  <si>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</si>
  <si>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</si>
  <si>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</si>
  <si>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</si>
  <si>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</si>
  <si>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</si>
  <si>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</si>
  <si>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</si>
  <si>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</si>
  <si>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</si>
  <si>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</si>
  <si>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</si>
  <si>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</si>
  <si>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</si>
  <si>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</si>
  <si>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</si>
  <si>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</si>
  <si>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</si>
  <si>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</si>
  <si>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</si>
  <si>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</si>
  <si>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</si>
  <si>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</si>
  <si>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</si>
  <si>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</si>
  <si>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</si>
  <si>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</si>
  <si>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</si>
  <si>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</si>
  <si>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</si>
  <si>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</si>
  <si>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</si>
  <si>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</si>
  <si>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</si>
  <si>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</si>
  <si>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</si>
  <si>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</si>
  <si>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</si>
  <si>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</si>
  <si>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</si>
  <si>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</si>
  <si>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</si>
  <si>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</si>
  <si>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</si>
  <si>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</si>
  <si>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</si>
  <si>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</si>
  <si>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</si>
  <si>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</si>
  <si>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</si>
  <si>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</si>
  <si>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</si>
  <si>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</si>
  <si>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</si>
  <si>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</si>
  <si>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</si>
  <si>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</si>
  <si>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</si>
  <si>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</si>
  <si>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</si>
  <si>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</si>
  <si>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</si>
  <si>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</si>
  <si>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</si>
  <si>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</si>
  <si>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</si>
  <si>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</si>
  <si>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</si>
  <si>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</si>
  <si>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</si>
  <si>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</si>
  <si>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</si>
  <si>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</si>
  <si>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</si>
  <si>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</si>
  <si>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</si>
  <si>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</si>
  <si>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</si>
  <si>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</si>
  <si>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</si>
  <si>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</si>
  <si>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</si>
  <si>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</si>
  <si>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</si>
  <si>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</si>
  <si>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</si>
  <si>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</si>
  <si>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</si>
  <si>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</si>
  <si>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</si>
  <si>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</si>
  <si>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</si>
  <si>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</si>
  <si>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</si>
  <si>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</si>
  <si>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</si>
  <si>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</si>
  <si>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</si>
  <si>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</si>
  <si>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</si>
  <si>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</si>
  <si>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</si>
  <si>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</si>
  <si>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</si>
  <si>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</si>
  <si>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</si>
  <si>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</si>
  <si>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</si>
  <si>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</si>
  <si>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</si>
  <si>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</si>
  <si>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</si>
  <si>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</si>
  <si>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</si>
  <si>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</si>
  <si>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</si>
  <si>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</si>
  <si>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</si>
  <si>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</si>
  <si>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</si>
  <si>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</si>
  <si>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</si>
  <si>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</si>
  <si>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</si>
  <si>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วิชานวัตกรรมการจัดการ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</si>
  <si>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</si>
  <si>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</si>
  <si>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</si>
  <si>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</si>
  <si>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</si>
  <si>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</si>
  <si>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</si>
  <si>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</si>
  <si>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</si>
  <si>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</si>
  <si>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</si>
  <si>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</si>
  <si>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</si>
  <si>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</si>
  <si>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</si>
  <si>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</si>
  <si>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</si>
  <si>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</si>
  <si>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</si>
  <si>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</si>
  <si>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</si>
  <si>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</si>
  <si>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</si>
  <si>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</si>
  <si>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</si>
  <si>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</si>
  <si>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</si>
  <si>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</si>
  <si>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</si>
  <si>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</si>
  <si>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</si>
  <si>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</si>
  <si>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</si>
  <si>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</si>
  <si>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</si>
  <si>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</si>
  <si>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</si>
  <si>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</si>
  <si>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</si>
  <si>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</si>
  <si>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</si>
  <si>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</si>
  <si>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</si>
  <si>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</si>
  <si>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</si>
  <si>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</si>
  <si>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</si>
  <si>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</si>
  <si>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</si>
  <si>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</si>
  <si>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</si>
  <si>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</si>
  <si>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</si>
  <si>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</si>
  <si>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</si>
  <si>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</si>
  <si>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</si>
  <si>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</si>
  <si>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</si>
  <si>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</si>
  <si>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</si>
  <si>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</si>
  <si>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</si>
  <si>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</si>
  <si>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</si>
  <si>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</si>
  <si>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The Aesthetic Significance of the Ballet "Red Detachment of Women" and the Female Ideology</t>
  </si>
  <si>
    <t>งานประชุมวิชาการและนำเสนอผลงานวิจัยระดับชาติและนานาชาติ ครั้งที่ 15</t>
  </si>
  <si>
    <t>21 มีนาคม 2565</t>
  </si>
  <si>
    <t>MissLina Lyu</t>
  </si>
  <si>
    <t>การวิเคราะห์ข้อความของการวิจัยนิเวศวิทยาวัฒนธรรมนาฏศิลป์จีน</t>
  </si>
  <si>
    <t>Ms.Lichao Liu</t>
  </si>
  <si>
    <t>การคิดเชิงตรรกะและการนำเสนอทางศิลปะ: บทวิเคราะห์นาฏศิลป์เรื่องเล่าจากมุมมองการสื่อสาร</t>
  </si>
  <si>
    <t>Mr.Xiaobiao Liu</t>
  </si>
  <si>
    <t>Traditionalized Intangible Cultural Heritage Performance -Reflection on the field investigation of Changsha Huaguxi</t>
  </si>
  <si>
    <t>Ms.Lingdan Wang</t>
  </si>
  <si>
    <t>วัฒนาการของการแสดงอุปรากรจีน: กรณีศึกษาโอเปร่าเฉียน</t>
  </si>
  <si>
    <t>Ms.Dandan Sun</t>
  </si>
  <si>
    <t>Marketing Innovation and Export Efficiency</t>
  </si>
  <si>
    <t>นายกิตติพัฒน์ บัวเล็ก</t>
  </si>
  <si>
    <t>นวัตกรรมการและการรจัดการ</t>
  </si>
  <si>
    <t>ประสิทธิผลของการใส่รองเท้าบรรเทาอาการชาเท้าในผู้ป่วยเบาหวาน</t>
  </si>
  <si>
    <t>นางสาวภัชรินทร์ กลั่นคูวัฒน์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</si>
  <si>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</si>
  <si>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นายธวัช เลาหอรุโณทัย</t>
  </si>
  <si>
    <t>วิทยาลัยอุตสาหกรรมและบริการ</t>
  </si>
  <si>
    <t>การท่องเที่ยวและธุรกิจบริการ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</si>
  <si>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</si>
  <si>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นางวันวิสาข์ นาถนิติวิทยา</t>
  </si>
  <si>
    <t>นโยบายสาธารณะ</t>
  </si>
  <si>
    <t>ศึกษารูปแบบการรักษาโรคลมปะกังด้วยศาสตร์การแพทย์แผนไทย</t>
  </si>
  <si>
    <t>นางสาวเนตรนภา ย่องหิ้น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</si>
  <si>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</si>
  <si>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นายวิเชียร จันทลุน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</si>
  <si>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</si>
  <si>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Ms.Fangni Shi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</si>
  <si>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</si>
  <si>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นางสาวกฤติมา เกิดสุภาพ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</si>
  <si>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</si>
  <si>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นางสาวพุทธรักษา ขับผักแว่น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</si>
  <si>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</si>
  <si>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นางสาวหนึ่งฤทัย สายรัตน์</t>
  </si>
  <si>
    <t>วิทยาศาสตร์และเทคโนโลยี</t>
  </si>
  <si>
    <t>การจัดการสิ่งแวดล้อมอุตสาหกรรม</t>
  </si>
  <si>
    <t>การจัดตั้งและการดำเนินการตามโครงการจัดตั้งเขตพัฒนาเศรษฐกิจพิเศษ จังหวัดกาญจนบุรี</t>
  </si>
  <si>
    <t>ปีที่ 7 ฉบับที่ 11 (พฤศจิกายน 2564)</t>
  </si>
  <si>
    <t>87-104</t>
  </si>
  <si>
    <t>นายณัชภัส รุ่งเรือง</t>
  </si>
  <si>
    <t>การอนุรักษ์ภูมิปัญญาท้องถิ่นไทยจากงานจักสานผักตบชวา</t>
  </si>
  <si>
    <t>399-410</t>
  </si>
  <si>
    <t>นายณกฤติกา ทรัพย์พ่วง</t>
  </si>
  <si>
    <t>การศึกษาความคิดเห็นของพนักงานที่มีต่อวัฒนธรรมองค์กรกับความเป็นองค์กรแห่งการเรียนรู้ของการไฟฟ้านครหลวง</t>
  </si>
  <si>
    <t>ปีที่ 8 ฉบับที่ 1 (มกราคม 2565)</t>
  </si>
  <si>
    <t>43-54</t>
  </si>
  <si>
    <t>จ่าอากาศเอก โยธิน มีสมวิทย์</t>
  </si>
  <si>
    <t>การบริหารงานตามหลักธรรมาภิบาลของสำนักส่งเสริมการท่องเที่ยวเมืองพัทยา จังหวัดชลบุรี</t>
  </si>
  <si>
    <t>ปีที่ 8 ฉบับที่ 2 (กุมภาพันธ์ 2565)</t>
  </si>
  <si>
    <t>185-196</t>
  </si>
  <si>
    <t>นายพิภัช สงวนไว้</t>
  </si>
  <si>
    <t>การมีส่วนร่วมของประชาชนในการบริหารงานของเทศบาลเมืองปทุมธานี จังหวัดปทุมธานี</t>
  </si>
  <si>
    <t>211-226</t>
  </si>
  <si>
    <t>นางสาวรัศมี ทองสิริไพรศรี</t>
  </si>
  <si>
    <t>การรับรู้ข่าวสารทางการเมืองต่อการตัดสินใจเลือกตั้งผู้ว่าราชการกรุงเทพมหานครของประชากรภายในกรมยุทธโยธาทหารบก</t>
  </si>
  <si>
    <t>307-318</t>
  </si>
  <si>
    <t>สิบเอก ธีระพงษ์ คงมณี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</si>
  <si>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</si>
  <si>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65-82</t>
  </si>
  <si>
    <t>นางสาวจุฑามาศ ชัยชนะ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</si>
  <si>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</si>
  <si>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ปีที่ 4 ฉบับที่ 4 (พฤศจิกายน-ธันวาคม 2564)</t>
  </si>
  <si>
    <t>นางสาวรัชดาวัลย์ ขอบใจ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</si>
  <si>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</si>
  <si>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139-154</t>
  </si>
  <si>
    <t>นางสาวสุภรัตน์ดา เพชรบูรณ์</t>
  </si>
  <si>
    <t>การวิเคราะห์กลยุทธ์การสื่อสารทางการเมืองในการนำนโยบายประชารัฐของรัฐบาลพลเอกประยุทธ์ จันทร์โอชา ไปปฏิบัติ</t>
  </si>
  <si>
    <t>จ่าสิบเอก มนัสชัย อันทะแสง</t>
  </si>
  <si>
    <t>แนวทางการพัฒนาบทบาทและหน้าที่ของพิพิธภัณฑ์ทหารในการเสริมสร้างอุดมการณ์ความรักชาติ กรณีศึกษาพิพิธภัณฑ์กองทัพบกเฉลิมพระเกียรติ</t>
  </si>
  <si>
    <t>79-96</t>
  </si>
  <si>
    <t>ร้อยโท อริสต์ เหล่ายัง</t>
  </si>
  <si>
    <t>แนวทางการช่วยเหลืองานตำรวจของประชาชน อำเภอสวี
จังหวัดชุมพร</t>
  </si>
  <si>
    <t>97-114</t>
  </si>
  <si>
    <t>ร้อยตำรวจตรี ธัชพงศ์ เรียนสุด</t>
  </si>
  <si>
    <t>ภาวะหมดไฟในการทำงานของบุคลากรในสำนักงานคณะกรรมการการศึกษาขั้นพื้นฐาน</t>
  </si>
  <si>
    <t>วารสารสวนสุนันทาวิชาการและวิจัย</t>
  </si>
  <si>
    <t>ปีที่ 15 ฉบับที่ 2 (กรกฎาคม-ธันวาคม 2564)</t>
  </si>
  <si>
    <t>60–79</t>
  </si>
  <si>
    <t>นายฉัตรชกรณ์ ระบิล</t>
  </si>
  <si>
    <t>การกล่อมเกลาทางการเมืองที่มีผลต่อการมีส่วนร่วมในการบริหารจัดการของประชาชน ในเขตเทศบาลนครสมุทรสาคร อาเภอเมืองสมุทรสาคร</t>
  </si>
  <si>
    <t>วารสารมนุษยศาสตร์และสังคมศาสตร์ มหาวิทยาลัยราชพฤกษ์</t>
  </si>
  <si>
    <t>ปีที่ 7 ฉบับพิเศษ (ธันวาคม 2564)</t>
  </si>
  <si>
    <t>นายศุภกร เพียรทอง</t>
  </si>
  <si>
    <t>แนวทางที่ส่งผลต่อคุณภาพชีวิตของผู้สูงอายุชุมชนพระยาประสิทธิ์ เขตดุสิต กรุงเทพมหานคร</t>
  </si>
  <si>
    <t>23-30</t>
  </si>
  <si>
    <t>นางสาวเพชรเกล้า ทองนาค</t>
  </si>
  <si>
    <t>แนวทางการสรางความมั่นคงของชาติ ผานศาสนา วัฒนธรรมและประเพณี สําหรับแรงงานขามชาติ กรณีศึกษาแรงงานชาวเมียนมารในจังหวัดสมุทรปราการ</t>
  </si>
  <si>
    <t>ปีที่ 7 ฉบับที่ 12 (ธันวาคม 2564)</t>
  </si>
  <si>
    <t>1-14</t>
  </si>
  <si>
    <t>นายทรงยศ ใจวงษ์</t>
  </si>
  <si>
    <t>แนวทางการพัฒนาเขตเศรษฐกิจพิเศษจังหวัดกาญจนบุรี-ท่าเรือน้ำลึกทวาย ภายใต้ผลประโยชน์ ความขัดแย้ง อำนาจทางการเมืองและความสัมพันธ์ระหว่างประเทศ</t>
  </si>
  <si>
    <t xml:space="preserve">วารสาร มจร สังคมศาสตร์ปริทรรศน์ </t>
  </si>
  <si>
    <t>ปีที่ 11 ฉบับที่ 1 (มกราคม-กุมภาพันธ์ 2565)</t>
  </si>
  <si>
    <t>43-57</t>
  </si>
  <si>
    <t>นางสาวอิงอร ไผ่สุวัฒน์</t>
  </si>
  <si>
    <t>ยุทธศาสตร์การพัฒนาเขตเศรษฐกิจพิเศษจังหวัดสระแก้ว ภายใต้บริบทประชาคมเศรษฐกิจอาเซียน</t>
  </si>
  <si>
    <t>101-110</t>
  </si>
  <si>
    <t>นายวัชรพล เกตุสุภะ</t>
  </si>
  <si>
    <t>รูปแบบภาวะผู้นำทางการเมืองเชิงพุทธเพื่อแก้ปัญหาความขัดแย้งทางการเมือง</t>
  </si>
  <si>
    <t>วารสารศิลปการจัดการ</t>
  </si>
  <si>
    <t>85-100</t>
  </si>
  <si>
    <t>นางบานชื่น นักการเรียน</t>
  </si>
  <si>
    <t>กระบวนการพัฒนาและความถดถอยของประชาธิปไตยในไทย เกาหลีใต้ และเมียนมา</t>
  </si>
  <si>
    <t>175-189</t>
  </si>
  <si>
    <t>นายบุญวัฒน์ สว่างวงศ์</t>
  </si>
  <si>
    <t>รูปแบบความร่วมมือในการพัฒนาอุตสาหกรรมอัญมณีและเครื่องประดับในกลุ่มประเทศอาเซียน กรณีศึกษาไทย – กัมพูชา</t>
  </si>
  <si>
    <t>วารสารมนุษยศาสตร์และสังคมศาสตร์มหาวิทยาลัยธนบุรี</t>
  </si>
  <si>
    <t>ปีที่ 15 ฉบับที่ 3 (กันยายน - ธันวาคม 2564)</t>
  </si>
  <si>
    <t>132-142</t>
  </si>
  <si>
    <t>นางชนานันทร์ รินธนาเลิศ</t>
  </si>
  <si>
    <t>The Effects of Innovation Management, Supply Chain Management, and Freight Forwarder Potential on Service Competitiveness of Road Transportation Entrepreneurs in Thailand</t>
  </si>
  <si>
    <t>International Journal of Mechanical Engineering</t>
  </si>
  <si>
    <t>Vol. 7 No. 1 January, 2022</t>
  </si>
  <si>
    <t>ISSN: 6178-6187</t>
  </si>
  <si>
    <t>Sasiwimon Wongwilai, Chattrarat Hotrawaisaya</t>
  </si>
  <si>
    <t>Factor Driven Supply Chain Performance of Auto-Parts Manufacturers in
Thailand: A Review</t>
  </si>
  <si>
    <t>Sciences and Business Management Graduate Conference 2021 : SBC2021</t>
  </si>
  <si>
    <t>412-417</t>
  </si>
  <si>
    <t>Weiwei Zhang and Wissawa Aunyawong</t>
  </si>
  <si>
    <t>The Effect of Supply Chain Integration on Flexible Logistics Capability of Thailand Auto-Parts Manufacturing Firms</t>
  </si>
  <si>
    <t>Sciences and Business Management Graduate Conference 2021 : SBC2022</t>
  </si>
  <si>
    <t>305-316</t>
  </si>
  <si>
    <t>Qinghai Zheng and Wissawa Aunyawong</t>
  </si>
  <si>
    <t>The Effect of Supply Chain Collaboration on Flexible Logistics Competence of
Thailand Auto-Parts Manufacturing Firms</t>
  </si>
  <si>
    <t>Sciences and Business Management Graduate Conference 2021 : SBC2023</t>
  </si>
  <si>
    <t>384-394</t>
  </si>
  <si>
    <t>Yuhang Han and Wissawa Aunyawong</t>
  </si>
  <si>
    <t>ปัจจัยส่วนประสมทางการตลาดที่ส่งผลต่อการตัดสินใจซื้อผลิตภัณฑ์ของผู้บริโภค</t>
  </si>
  <si>
    <t>Sciences and Business Management Graduate Conference 2021 : SBC2024</t>
  </si>
  <si>
    <t>493-504</t>
  </si>
  <si>
    <t>กัญญ์วัชรี บุญค้ำมา และ ชิตพงษ์ อัยสานนท์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</si>
  <si>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</si>
  <si>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Sciences and Business Management Graduate Conference 2021 : SBC2025</t>
  </si>
  <si>
    <t>1080-1089</t>
  </si>
  <si>
    <t>กฤษฎา เอกชัย และ ณัฐพัชร์ อารีรัชกุลกานต์</t>
  </si>
  <si>
    <t>Flexible Logistics Capability of Thailand Auto-Parts Manufacturing Firms</t>
  </si>
  <si>
    <t>Sciences and Business Management Graduate Conference 2021 : SBC2026</t>
  </si>
  <si>
    <t>351-355</t>
  </si>
  <si>
    <t>Qinghai Zheng, and Wissawa Aunyawong</t>
  </si>
  <si>
    <t>แนวการพัฒนาการให้บริการรถโดยสารประจำทาง สายกรุงเทพ-เชียงใหม่</t>
  </si>
  <si>
    <t>Sciences and Business Management Graduate Conference 2021 : SBC2027</t>
  </si>
  <si>
    <t>1059-1067</t>
  </si>
  <si>
    <t>วรรณภา หงษ์เวียงจันทร์ และ ปรีชา วรารัตนไชย</t>
  </si>
  <si>
    <t>Supply Chain Responsiveness of Thailand Auto-Parts Manufacturing Firms</t>
  </si>
  <si>
    <t>Sciences and Business Management Graduate Conference 2021 : SBC2028</t>
  </si>
  <si>
    <t>356-361</t>
  </si>
  <si>
    <t>Yanjing Tian, and Wissawa Aunyawong</t>
  </si>
  <si>
    <t>Factor Driven Logistics Flexibility of Auto-Parts Manufacturers in Thailand: A Review</t>
  </si>
  <si>
    <t>Sciences and Business Management Graduate Conference 2021 : SBC2029</t>
  </si>
  <si>
    <t>362-367</t>
  </si>
  <si>
    <t>Jin Song and Wissawa Aunyawong</t>
  </si>
  <si>
    <t>Supply Chain Collaboration of Thailand Auto-Parts Manufacturing Firms</t>
  </si>
  <si>
    <t>Sciences and Business Management Graduate Conference 2021 : SBC2030</t>
  </si>
  <si>
    <t>368-372</t>
  </si>
  <si>
    <t>Chunhua Zhang, and Wissawa Aunyawong</t>
  </si>
  <si>
    <t>Factor Driven Flexible Logistics Competence of Auto-Parts Manufacturers in
Thailand: A Review</t>
  </si>
  <si>
    <t>Sciences and Business Management Graduate Conference 2021 : SBC2031</t>
  </si>
  <si>
    <t>418-422</t>
  </si>
  <si>
    <t>Factor Driven Flexible Logistics Capability of Auto-Parts Manufacturers in Thailand: A Review</t>
  </si>
  <si>
    <t>Sciences and Business Management Graduate Conference 2021 : SBC2032</t>
  </si>
  <si>
    <t>406-411</t>
  </si>
  <si>
    <t>Jiaheng Li, and Wissawa Aunyawong</t>
  </si>
  <si>
    <t>The Effect of Supply Chain Integration on Supply Chain Responsiveness of Thailand Auto-Parts Manufacturing Firms</t>
  </si>
  <si>
    <t>Sciences and Business Management Graduate Conference 2021 : SBC2033</t>
  </si>
  <si>
    <t>317-328</t>
  </si>
  <si>
    <t>Yanjing Tian and Wissawa Aunyawong</t>
  </si>
  <si>
    <t>The Effect of Supply Chain Collaboration on Logistics Flexibility of Thailand Auto-Parts Manufacturing Firms</t>
  </si>
  <si>
    <t>Sciences and Business Management Graduate Conference 2021 : SBC2034</t>
  </si>
  <si>
    <t>329-339</t>
  </si>
  <si>
    <t>Jin Song, and Wissawa Aunyawong</t>
  </si>
  <si>
    <t>The Effect of Supply Chain Collaboration on Flexible Logistics Capability of
Thailand Auto-Parts Manufacturing Firms</t>
  </si>
  <si>
    <t>Sciences and Business Management Graduate Conference 2021 : SBC2035</t>
  </si>
  <si>
    <t>373-383</t>
  </si>
  <si>
    <t>The Effect of Supply Chain Collaboration on Supply chain performance of
Thailand Auto-Parts Manufacturing Firms</t>
  </si>
  <si>
    <t>Sciences and Business Management Graduate Conference 2021 : SBC2036</t>
  </si>
  <si>
    <t>395-405</t>
  </si>
  <si>
    <t>Weiwei Zhang, and Wissawa Aunyawong</t>
  </si>
  <si>
    <t>การจัดการคลังสินค้าของบริษัท เอบีซี จำกัด</t>
  </si>
  <si>
    <t>Sciences and Business Management Graduate Conference 2021 : SBC2037</t>
  </si>
  <si>
    <t>485-492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</si>
  <si>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</si>
  <si>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Sciences and Business Management Graduate Conference 2021 : SBC2038</t>
  </si>
  <si>
    <t>1126-1137</t>
  </si>
  <si>
    <t>การจัดการโลจิสติกส์การท่องเที่ยวเชิงวัฒนธรรม วัดสระเกศ ราชวรมหาวิหาร</t>
  </si>
  <si>
    <t>Sciences and Business Management Graduate Conference 2021 : SBC2039</t>
  </si>
  <si>
    <t>1103-1113</t>
  </si>
  <si>
    <t>อลงกรณ์ พุทธิกร, ณัฐพัชร์ อารีรัชกุลกานต์ และ ชิตพงษ์ อัยสานนท์</t>
  </si>
  <si>
    <t>ตัวแปรที่ส่งผลต่อการเกิดอุบัติเหตุของพนักงานขับรถบรรทุกขนส่งสินค้าระหว่างจังหวัด</t>
  </si>
  <si>
    <t>Sciences and Business Management Graduate Conference 2021 : SBC2040</t>
  </si>
  <si>
    <t>1114-1125</t>
  </si>
  <si>
    <t>เรวัตร จเรสิทธิกุลชัย และ ชิตพงษ์ อัยสานนท์</t>
  </si>
  <si>
    <t>การเปรียบเทียบปัจจัยการเลือกใช้บริการรถโดยสารสาธารณะในจังหวัดเชียงใหม่</t>
  </si>
  <si>
    <t>Sciences and Business Management Graduate Conference 2021 : SBC2041</t>
  </si>
  <si>
    <t>1068-1079</t>
  </si>
  <si>
    <t>ศิรินภา มินแก้ว และ ปรีชา วรารัตนไชย</t>
  </si>
  <si>
    <t>NHANCING STUDENTS’ ACHIEVEMENT AND INVESTIGATING STUDENTS’ SATISFACTION IN LEARNING MATHEMATICS BY USING FLIPPED CLASSROOM</t>
  </si>
  <si>
    <t>The EUrASEANs: journal on global socio-economic dynamics</t>
  </si>
  <si>
    <t>106-116</t>
  </si>
  <si>
    <t>Chalongrat Khaoloek</t>
  </si>
  <si>
    <t>วิทยาลัยการจัดการอุตสาหกรรมบริการ</t>
  </si>
  <si>
    <t>คณิตศาสตร์ศึกษา (หลักสูตรนานาชาติ)</t>
  </si>
  <si>
    <t>ผลกระทบของโรคข้อเข่าเสื่อม และการรักษาด้วยยาพอกสมุนไพร</t>
  </si>
  <si>
    <t>วารสารการแพทย์แผนไทยและการแพทย์ทางเลือก</t>
  </si>
  <si>
    <t>ปีที่ 19 ฉบับที่ 3 (กันยายน-ธันวาคม 2564)</t>
  </si>
  <si>
    <t>724-736</t>
  </si>
  <si>
    <t>กรุณา เจริญนวรัตน์</t>
  </si>
  <si>
    <t xml:space="preserve">ON THE INNOVATION OF FINANCIAL
MANAGEMENT IN E-COMMERCE
ENTERPRISES
</t>
  </si>
  <si>
    <t>1 บทความฉบับสมบูรณ์ที่ตีพิมพ์ในลักษณะใดลักษณะหนึ่ง</t>
  </si>
  <si>
    <t>the 3rd International Conference on Management, Innovation, Economics and Social Sciences</t>
  </si>
  <si>
    <r>
      <t xml:space="preserve">19-20 </t>
    </r>
    <r>
      <rPr>
        <sz val="10"/>
        <color theme="1"/>
        <rFont val="Cordia New"/>
        <family val="2"/>
      </rPr>
      <t>กุมภาพันธ์ 2565</t>
    </r>
  </si>
  <si>
    <t>the 3rd, หน้า 797-803</t>
  </si>
  <si>
    <t>MENGJING HAO</t>
  </si>
  <si>
    <t xml:space="preserve">INNOVATION OF BEHAVIORAL PSYCHOLOGY IN HUMAN RESOURCE MANAGEMENT
275. LI SUN- INNOVATION OF BEHAVIORAL PSYCHOLOGY IN HUMAN
RESOURCE MANAGEMENT
</t>
  </si>
  <si>
    <t>the 3rd, หน้า 804-810</t>
  </si>
  <si>
    <t>LI SUN</t>
  </si>
  <si>
    <t>ON THE IMPACT OF TOUR GUIDE SERVICE QUALITY
INNOVATION ON THE DEVELOPMENT OF TOURISM
INDUSTRY——TAKING HARBIN CITY, HEILONGJIANG
PROVINCE, CHINA AS AN EXAMPLE</t>
  </si>
  <si>
    <t>the 3rd, หน้า 232-240</t>
  </si>
  <si>
    <t>ZHICHENG YU</t>
  </si>
  <si>
    <t xml:space="preserve">RESEARCH ON INNOVATIVE BUSINESS MODEL OF
X COMPANY IN GUIZHOU, CHINA
</t>
  </si>
  <si>
    <t>the 3rd, หน้า 811-818</t>
  </si>
  <si>
    <t>XIONG RAN</t>
  </si>
  <si>
    <t xml:space="preserve">RESEARCH ON INNOVATIVE APPROACHES OF HUMAN
RESOURCE MANAGEMENT FOR ENTERPRISE DEVELOPMENT
IN DIGITAL ERA
</t>
  </si>
  <si>
    <t>the 3rd, หน้า 223-231</t>
  </si>
  <si>
    <t>YUECHUAN TANG</t>
  </si>
  <si>
    <t xml:space="preserve">STUDY ON INNOVATION OF EMPLOYEE TRAINING SYSTEM
OF B COMPANY
</t>
  </si>
  <si>
    <t>the 3rd, หน้า 153-160</t>
  </si>
  <si>
    <t xml:space="preserve"> QIANG HAO</t>
  </si>
  <si>
    <t xml:space="preserve">RESEARCH ON COMMUNITY O2O NEW RETAIL MODEL
INNOVATION IN FRESH INDUSTRY
</t>
  </si>
  <si>
    <t>the 3rd, หน้า 241-255</t>
  </si>
  <si>
    <t>SIHAN WANG</t>
  </si>
  <si>
    <t xml:space="preserve">INNOVATION MODE OF HOTEL MANAGEMENT UNDER THE
BACKGROUND OF THE INTERNET
</t>
  </si>
  <si>
    <t>the 3rd, หน้า 261-267</t>
  </si>
  <si>
    <t>WENPING YANG</t>
  </si>
  <si>
    <t xml:space="preserve">RESEARCH ON THE INNOVATION OF EMPLOYMENT
MANAGEMENT IN COLLEGES AND UNIVERSITIES FROM THE
PERSPECTIVE OF SYSTEM ENGINEERING
</t>
  </si>
  <si>
    <t>the 3rd, หน้า 268-275</t>
  </si>
  <si>
    <t>YUANYUAN ZHAO</t>
  </si>
  <si>
    <t xml:space="preserve">NEW FORM OF EDUCATION UNDER THE COVID-19 PANDEMIC
ONLINE EDUCATION
</t>
  </si>
  <si>
    <t>the 3rd, หน้า 276-285</t>
  </si>
  <si>
    <t>JIAN MA</t>
  </si>
  <si>
    <t xml:space="preserve">INNOVATIVE HEALTH MANAGEMENT OF DIABETES A NEW
MODEL IN THE INTERNET AGE
</t>
  </si>
  <si>
    <t>the 3rd, หน้า 286-294</t>
  </si>
  <si>
    <t>YANAN ZHAO</t>
  </si>
  <si>
    <t xml:space="preserve">EMPLOYEE ATTENDANCE APPLICATION BASED ON
DYNAMIC FACE RECOGNITION
</t>
  </si>
  <si>
    <t>the 3rd, หน้า 295-307</t>
  </si>
  <si>
    <t>JINGHUI ZHAO</t>
  </si>
  <si>
    <t xml:space="preserve">THE INFLUENCE OF ERROR MANAGEMENT CLIMATE ON
THE INNOVATIVE BEHAVIOR OF GENERATION Z
EMPLOYEES
</t>
  </si>
  <si>
    <t>the 3rd, หน้า 308-316</t>
  </si>
  <si>
    <t>JINGYA BAI</t>
  </si>
  <si>
    <t xml:space="preserve">DEVELOPMENT AND MANAGEMENT INNOVATION OF
HUMAN RESOURCE MANAGEMENT IN SMALL AND MEDIUMSIZED
ENTERPRISES
</t>
  </si>
  <si>
    <t>the 3rd, หน้า 819-823</t>
  </si>
  <si>
    <t>JUAN WU</t>
  </si>
  <si>
    <t xml:space="preserve">RESEARCH ON THE INNOVATION OF SMALL ENTERPRISE
HUMAN RESOURCE MANAGEMENT UNDER COVID-19
TAKING X COMPANY AS AN EXAMPLE
</t>
  </si>
  <si>
    <t>the 3rd, หน้า 317-328</t>
  </si>
  <si>
    <t>JIAWEN LI</t>
  </si>
  <si>
    <t xml:space="preserve">INNOVATIVE MANAGEMENT OF ELDERLY IN URBAN
COMMUNITY CARE UNIT OF HAINING CITY, CHINA
</t>
  </si>
  <si>
    <t>the 3rd, หน้า 329-354</t>
  </si>
  <si>
    <t>LONGFEI SUN</t>
  </si>
  <si>
    <t xml:space="preserve">ANALYSIS OF THE INNOVATION DIRECTION OF XIAOMI
SMART HOME BUSINESS MODEL UNDER THE INTERNET
</t>
  </si>
  <si>
    <t>the 3rd, หน้า 1006-1025</t>
  </si>
  <si>
    <t>YANG SHENG</t>
  </si>
  <si>
    <t xml:space="preserve">RESEARCH ON MARKETING MICRO INNOVATION STRATEGY
OF SMALL AND MEDIUM-SIZED ENTERPRISES
</t>
  </si>
  <si>
    <t>the 3rd, หน้า 355-364</t>
  </si>
  <si>
    <t>XIAOJUAN LIU</t>
  </si>
  <si>
    <t xml:space="preserve">RESEARCH ON MARKETING INNOVATION IN THE MOBILE PHONE INDUSTRY:A CASE OF XIAOMI SMARTPHONE IN CHINA
</t>
  </si>
  <si>
    <t>the 3rd, หน้า 372-379</t>
  </si>
  <si>
    <t>HUITING ZHANG</t>
  </si>
  <si>
    <t xml:space="preserve">ANALYSIS OF THE WAYS TO IMPROVE INNOVATION AND
ENTREPRENEURSHIP EDUCATION IN THE ERA OF BIG DATA
</t>
  </si>
  <si>
    <t>the 3rd, หน้า 458-461</t>
  </si>
  <si>
    <t>ROU TANG</t>
  </si>
  <si>
    <t xml:space="preserve">THE INFLUENCE OF MENTORING SYSTEM ON TACIT
KNOWLEDGE MANAGEMENT
</t>
  </si>
  <si>
    <t>the 3rd, หน้า 496-501</t>
  </si>
  <si>
    <t>YAN TIANHENG</t>
  </si>
  <si>
    <t xml:space="preserve">INNOVATIVE COMPENSATION METHOD FOR TALENT
RETENTION IN COVID-19 SITUATION
</t>
  </si>
  <si>
    <t>the 3rd, หน้า 511-519</t>
  </si>
  <si>
    <t>LIYAN GAO</t>
  </si>
  <si>
    <t xml:space="preserve">PROMOTION AND ANALYSIS OF NEW MEDIA MARKETING ON
ENTERPRISE MANAGEMENT INNOVATION
</t>
  </si>
  <si>
    <t>the 3rd, หน้า 824-827</t>
  </si>
  <si>
    <t>SHIHAO LI</t>
  </si>
  <si>
    <t xml:space="preserve">THE INFLUENCE OF MODERN HUMAN RESOURCE
MANAGEMENT ON STATE-OWNED ENTERPRISES
</t>
  </si>
  <si>
    <t>the 3rd, หน้า 520-526</t>
  </si>
  <si>
    <t>DONGXIA MA</t>
  </si>
  <si>
    <t xml:space="preserve">THE DEVELOPMENT AND DIRECTION OF LOGISTICS
INDUSTRY UNDER COVID-19
</t>
  </si>
  <si>
    <t>the 3rd, หน้า 527-531</t>
  </si>
  <si>
    <t>ZHIHUI WANG</t>
  </si>
  <si>
    <t xml:space="preserve">DEVELOPMENT TREND OF ECONOMIC MANAGEMENT IN
THE ERA OF BIG DATA
</t>
  </si>
  <si>
    <t>the 3rd, หน้า 532-538</t>
  </si>
  <si>
    <t>ZHANG YUANQING</t>
  </si>
  <si>
    <t xml:space="preserve">RESEARCH ON EMPLOYEE INNOVATION BEHAVIOUR IN
HRM INNOVATION STRATEGY
</t>
  </si>
  <si>
    <t>the 3rd, หน้า 539-544</t>
  </si>
  <si>
    <t>HAISHAN SHEN</t>
  </si>
  <si>
    <t xml:space="preserve">RESEARCH ON STATE-OWNED ENTERPRISES’ HUMAN
RESOURCES RISK AND INTERNAL CONTROL
</t>
  </si>
  <si>
    <t>the 3rd, หน้า 545-553</t>
  </si>
  <si>
    <t>JUN WANG</t>
  </si>
  <si>
    <t xml:space="preserve">RESEARCH ON HUMAN RESOURCE MANAGEMENT
OUTSOURCING AND RISK MANAGEMENT OF SMALL AND
MEDIUM ENTERPRISES
</t>
  </si>
  <si>
    <t>the 3rd, หน้า 554-560</t>
  </si>
  <si>
    <t>WEIXING SHI</t>
  </si>
  <si>
    <t xml:space="preserve">RESEARCH ON STRATEGICALLY-ORIENTED COST
MANAGEMENT OF HUMAN RESOURCES
</t>
  </si>
  <si>
    <t>the 3rd, หน้า 561-568</t>
  </si>
  <si>
    <t>SAINAN WANG</t>
  </si>
  <si>
    <t xml:space="preserve">TRANSFORMATION OF HUMAN CAPITAL MANAGEMENT
FUNCTIONS IN THE INTERNET ERA
</t>
  </si>
  <si>
    <t>the 3rd, หน้า 569-577</t>
  </si>
  <si>
    <t>YAPING LI</t>
  </si>
  <si>
    <t xml:space="preserve">RESEARCH ON HUMAN RESOURCE MANAGEMENT OF SMALL
AND MEDIUM-SIZED ENTERPRISES BASED ON CLOUD
COMPUTING
</t>
  </si>
  <si>
    <t>the 3rd, หน้า 583-591</t>
  </si>
  <si>
    <t>XIAOHUI ZHAI</t>
  </si>
  <si>
    <t xml:space="preserve">RESEARCH ON HUMAN RESOURCE COST CONTROL IN
ENTERPRISES
</t>
  </si>
  <si>
    <t>the 3rd, หน้า 592-600</t>
  </si>
  <si>
    <t xml:space="preserve"> DEYANG LI</t>
  </si>
  <si>
    <t xml:space="preserve">TALKING ABOUT THE IMPORTANCE OF HUMAN
RESOURCE MANAGEMENT
</t>
  </si>
  <si>
    <t>the 3rd, หน้า 601-610</t>
  </si>
  <si>
    <t>LI SIQI</t>
  </si>
  <si>
    <t xml:space="preserve">ANALYZE THE ROLE AND APPLICATION STRATEGY OF
EMOTION MANAGEMENT IN ENTERPRISE HUMAN
RESOURCE MANAGEMENT
</t>
  </si>
  <si>
    <t>the 3rd, หน้า 611-617</t>
  </si>
  <si>
    <t>MAN LI</t>
  </si>
  <si>
    <t xml:space="preserve">RESEARCH ON PRINCIPAL-AGENT RISK MANAGEMENT OF
HUMAN RESOURCES IN NEW ENTERPRISES
</t>
  </si>
  <si>
    <t>the 3rd, หน้า 633-639</t>
  </si>
  <si>
    <t>ZENG YI</t>
  </si>
  <si>
    <t xml:space="preserve">THE IMPACT OF BIG DATA ON HUMAN RESOURCE
MANAGEMENT OF E-COMMERCE ENTERPRISES TAKE
JINGDONG AS AN EXAMPLE
</t>
  </si>
  <si>
    <t>the 3rd, หน้า 651-658</t>
  </si>
  <si>
    <t>JIE ZHANG</t>
  </si>
  <si>
    <t>ANALYSIS OF INNOVATION MANAGEMENT MODE</t>
  </si>
  <si>
    <t>the 3rd, หน้า 659-662</t>
  </si>
  <si>
    <t>ZHIGUO GAN</t>
  </si>
  <si>
    <t xml:space="preserve">RESEARCH ON HUMAN RESOURCE TRAINING OF SMALL AND
MEDIUM-SIZED ENTERPRISES IN CHINA
</t>
  </si>
  <si>
    <t>the 3rd, หน้า 663-670</t>
  </si>
  <si>
    <t>JUN LIU</t>
  </si>
  <si>
    <t xml:space="preserve">PROBLEMS AND COUNTERMEASURES OF HUMAN RESOURCE
MANAGEMENT IN HIGH-STAR HOTEL
</t>
  </si>
  <si>
    <t>the 3rd, หน้า 671-680</t>
  </si>
  <si>
    <t>YAN ZHANG</t>
  </si>
  <si>
    <t xml:space="preserve">RESEARCH ON ETHICS OF HUMAN RESOURCE
MANAGEMENT IN CHINESE ENTERPRISES
</t>
  </si>
  <si>
    <t>the 3rd, หน้า 681-688</t>
  </si>
  <si>
    <t>BOHAO ZHANG</t>
  </si>
  <si>
    <t xml:space="preserve">RESEARCH ON MANAGEMENT METHODS OF ENTERPRISE
TECHNOLOGICAL INNOVATION SCHEME
</t>
  </si>
  <si>
    <t>the 3rd, หน้า 689-694</t>
  </si>
  <si>
    <t>LUO HAIYUN</t>
  </si>
  <si>
    <t xml:space="preserve">RESEARCH ON THE FUNCTION OF HUMAN RESOURCE
MANAGEMENT IN ENTERPRISE STRATEGIC REFORM
</t>
  </si>
  <si>
    <t>the 3rd, หน้า 695-703</t>
  </si>
  <si>
    <t>HUI ZHANG</t>
  </si>
  <si>
    <t xml:space="preserve">RESEARCH ON THE IMPORTANCE OF HUMAN EFFICIENCY
MANAGEMENT SYSTEM TO ENTERPRISE LISTING
</t>
  </si>
  <si>
    <t>the 3rd, หน้า 704-718</t>
  </si>
  <si>
    <t>YANJUN LIU</t>
  </si>
  <si>
    <t xml:space="preserve">RESEARCH ON THE IMPORTANCE OF INNOVATION
MANAGEMENT UNDER THE NEW ENVIRONMENT
</t>
  </si>
  <si>
    <t>the 3rd, หน้า 719-726</t>
  </si>
  <si>
    <t>RAN LU</t>
  </si>
  <si>
    <t xml:space="preserve">RESEARCH ON THE CURRENT SITUATION, PROBLEMS AND
COUNTERMEASURES OF HUMAN RESOURCES MANAGEMENT
IN PRIVATE HOSPITALS
</t>
  </si>
  <si>
    <t>the 3rd, หน้า 727-734</t>
  </si>
  <si>
    <t>XIAOYU WANG</t>
  </si>
  <si>
    <t xml:space="preserve">DISCUSSION ON THE BASIC GOVERNMENT SERVICES MODE UNDER
DIGITAL GOVERNMENT
</t>
  </si>
  <si>
    <t>the 3rd, หน้า 953-967</t>
  </si>
  <si>
    <t>WEI SUN</t>
  </si>
  <si>
    <t>INNOVATIVE HUMAN RESOURCE MANAGEMENT</t>
  </si>
  <si>
    <t>the 3rd, หน้า 743-752</t>
  </si>
  <si>
    <t>HAILI CHENG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</si>
  <si>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</si>
  <si>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</si>
  <si>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</si>
  <si>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</si>
  <si>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</si>
  <si>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</si>
  <si>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</si>
  <si>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</si>
  <si>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</si>
  <si>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</si>
  <si>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</si>
  <si>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</si>
  <si>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</si>
  <si>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</si>
  <si>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</si>
  <si>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</si>
  <si>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</si>
  <si>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</si>
  <si>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</si>
  <si>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</si>
  <si>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</si>
  <si>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</si>
  <si>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</si>
  <si>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</si>
  <si>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</si>
  <si>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</si>
  <si>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</si>
  <si>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</si>
  <si>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</si>
  <si>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</si>
  <si>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</si>
  <si>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</si>
  <si>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</si>
  <si>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</si>
  <si>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</si>
  <si>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</si>
  <si>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ศิลปกรรมศาสตร์</t>
  </si>
  <si>
    <t>ศิลปศาสตรมหาบัณฑิต</t>
  </si>
  <si>
    <t>3 มี.ค.64</t>
  </si>
  <si>
    <t>นางสาวณัฐริกานต์ แก้วโกลฐาฏ์</t>
  </si>
  <si>
    <t>บริหารธุรกิจดุษฎีบัณฑิต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</si>
  <si>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</si>
  <si>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</si>
  <si>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</si>
  <si>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</si>
  <si>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</si>
  <si>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</si>
  <si>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</si>
  <si>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</si>
  <si>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</si>
  <si>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</si>
  <si>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</si>
  <si>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</si>
  <si>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</si>
  <si>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</si>
  <si>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</si>
  <si>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</si>
  <si>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</si>
  <si>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</si>
  <si>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</si>
  <si>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</si>
  <si>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</si>
  <si>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</si>
  <si>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</si>
  <si>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</si>
  <si>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</si>
  <si>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</si>
  <si>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</si>
  <si>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</si>
  <si>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</si>
  <si>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</si>
  <si>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</si>
  <si>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</si>
  <si>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</si>
  <si>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</si>
  <si>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</si>
  <si>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</si>
  <si>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</si>
  <si>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</si>
  <si>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</si>
  <si>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</si>
  <si>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</si>
  <si>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</si>
  <si>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</si>
  <si>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</si>
  <si>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</si>
  <si>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</si>
  <si>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</si>
  <si>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</si>
  <si>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</si>
  <si>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</si>
  <si>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</si>
  <si>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</si>
  <si>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</si>
  <si>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</si>
  <si>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</si>
  <si>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</si>
  <si>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</si>
  <si>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</si>
  <si>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</si>
  <si>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</si>
  <si>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</si>
  <si>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</si>
  <si>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</si>
  <si>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</si>
  <si>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</si>
  <si>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</si>
  <si>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</si>
  <si>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</si>
  <si>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</si>
  <si>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</si>
  <si>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</si>
  <si>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</si>
  <si>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</si>
  <si>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</si>
  <si>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</si>
  <si>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</si>
  <si>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</si>
  <si>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</si>
  <si>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</si>
  <si>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</si>
  <si>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</si>
  <si>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</si>
  <si>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</si>
  <si>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</si>
  <si>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</si>
  <si>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</si>
  <si>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</si>
  <si>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</si>
  <si>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</si>
  <si>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</si>
  <si>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</si>
  <si>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</si>
  <si>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</si>
  <si>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</si>
  <si>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</si>
  <si>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</si>
  <si>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</si>
  <si>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</si>
  <si>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</si>
  <si>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</si>
  <si>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</si>
  <si>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</si>
  <si>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</si>
  <si>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</si>
  <si>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</si>
  <si>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</si>
  <si>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</si>
  <si>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</si>
  <si>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</si>
  <si>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</si>
  <si>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</si>
  <si>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</si>
  <si>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</si>
  <si>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</si>
  <si>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</si>
  <si>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</si>
  <si>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</si>
  <si>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</si>
  <si>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</si>
  <si>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</si>
  <si>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</si>
  <si>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</si>
  <si>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</si>
  <si>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</si>
  <si>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Mr.Dejun Zhang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</si>
  <si>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</si>
  <si>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</si>
  <si>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</si>
  <si>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</si>
  <si>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</si>
  <si>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</si>
  <si>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</si>
  <si>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</si>
  <si>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</si>
  <si>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</si>
  <si>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</si>
  <si>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</si>
  <si>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</si>
  <si>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</si>
  <si>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</si>
  <si>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</si>
  <si>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</si>
  <si>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</si>
  <si>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</si>
  <si>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</si>
  <si>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</si>
  <si>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</si>
  <si>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</si>
  <si>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</si>
  <si>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</si>
  <si>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นางสาววาริญนิศา วิจิตรวงศ์วาน</t>
  </si>
  <si>
    <t>24 ส.ค.64</t>
  </si>
  <si>
    <t>ร้อยตำรวจเอกวีรพันธุ์ ระมั่งทอง</t>
  </si>
  <si>
    <t>29 มิ.ย.63</t>
  </si>
  <si>
    <t>นางสาวสุมาธิกานต์ สังวาลไชย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</si>
  <si>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</si>
  <si>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</si>
  <si>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</si>
  <si>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</si>
  <si>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</si>
  <si>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</si>
  <si>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</si>
  <si>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</si>
  <si>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</si>
  <si>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</si>
  <si>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</si>
  <si>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</si>
  <si>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</si>
  <si>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</si>
  <si>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</si>
  <si>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</si>
  <si>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</si>
  <si>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</si>
  <si>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</si>
  <si>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</si>
  <si>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</si>
  <si>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</si>
  <si>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</si>
  <si>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</si>
  <si>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</si>
  <si>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</si>
  <si>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</si>
  <si>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</si>
  <si>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</si>
  <si>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</si>
  <si>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</si>
  <si>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</si>
  <si>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</si>
  <si>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</si>
  <si>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</si>
  <si>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</si>
  <si>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</si>
  <si>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</si>
  <si>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</si>
  <si>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</si>
  <si>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</si>
  <si>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</si>
  <si>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</si>
  <si>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</si>
  <si>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</si>
  <si>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</si>
  <si>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</si>
  <si>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</si>
  <si>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</si>
  <si>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</si>
  <si>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</si>
  <si>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</si>
  <si>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</si>
  <si>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</si>
  <si>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</si>
  <si>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</si>
  <si>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</si>
  <si>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</si>
  <si>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</si>
  <si>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</si>
  <si>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</si>
  <si>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</si>
  <si>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</si>
  <si>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</si>
  <si>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</si>
  <si>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</si>
  <si>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</si>
  <si>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</si>
  <si>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</si>
  <si>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</si>
  <si>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</si>
  <si>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</si>
  <si>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นางสาวนริศ สาครนวิน</t>
  </si>
  <si>
    <t>รัฐศาสตรดุษฎบัณฑิต</t>
  </si>
  <si>
    <t>นางสาวชนรรดา สว่างภพ</t>
  </si>
  <si>
    <t>นางสาวฐิติรัตน์ เกียรติบำรุง</t>
  </si>
  <si>
    <t>นางสาวพิสินันท์ สุสวัสดิ์ทองคำ</t>
  </si>
  <si>
    <t>นางสาววังสวัณ กรทองสกล</t>
  </si>
  <si>
    <t>นายสุรเชษฐ์ พอสม</t>
  </si>
  <si>
    <t>MissYaguan Li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</si>
  <si>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</si>
  <si>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</si>
  <si>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</si>
  <si>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</si>
  <si>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</si>
  <si>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</si>
  <si>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</si>
  <si>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</si>
  <si>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</si>
  <si>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</si>
  <si>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</si>
  <si>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</si>
  <si>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</si>
  <si>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</si>
  <si>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</si>
  <si>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</si>
  <si>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</si>
  <si>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</si>
  <si>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</si>
  <si>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</si>
  <si>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</si>
  <si>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</si>
  <si>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</si>
  <si>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</si>
  <si>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</si>
  <si>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</si>
  <si>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รอบที่ 7/2564 วันที่ 16 มีนาคม 2565</t>
  </si>
  <si>
    <t>รอบที่ 8/2564 วันที่ 16 มีนาคม 2565</t>
  </si>
  <si>
    <t>นางสาวจิระวดี สินทร</t>
  </si>
  <si>
    <t>นายฉลองรัฐ ชาวฤกฤษ์</t>
  </si>
  <si>
    <t>นางสาวณัชชารัณ ยานะกิจ</t>
  </si>
  <si>
    <t>22 ก.ย.64</t>
  </si>
  <si>
    <t>นางสาวอาณตา วณิชทักษ์</t>
  </si>
  <si>
    <t>11 ส.ค.64</t>
  </si>
  <si>
    <t>นางสาวกรุณา เจริญนวรัตน์</t>
  </si>
  <si>
    <t>นายธีระพงค์ ช่วยธานี</t>
  </si>
  <si>
    <t>11 ก.ย.63</t>
  </si>
  <si>
    <t>นางสาวเมธาวี ธารดำรงค์</t>
  </si>
  <si>
    <t>20 ธ.ค.64</t>
  </si>
  <si>
    <t>นายสิทธิชัย เรืองจรุงพงศ์</t>
  </si>
  <si>
    <t>16 ต.ค.64</t>
  </si>
  <si>
    <t>นายอำนาจ ประสิทธิ์ดำรง</t>
  </si>
  <si>
    <t>นายณรงค์ อนุรักษ์</t>
  </si>
  <si>
    <t>นิเทศศาสตรดุษฎีบัณฑิต</t>
  </si>
  <si>
    <t>การสื่อสาร</t>
  </si>
  <si>
    <t>25 ธ.ค.64</t>
  </si>
  <si>
    <t>นายฉัตรชัย ปทุมารักษ์</t>
  </si>
  <si>
    <t>8 ส.ค.64</t>
  </si>
  <si>
    <t>6 ต.ค.64</t>
  </si>
  <si>
    <t>7 ต.ค.64</t>
  </si>
  <si>
    <t>ร้อยโทอริสต์ เหล่ายัง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</si>
</sst>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0.0"/>
    <numFmt numFmtId="188" formatCode="&quot;≥&quot;\ 0.00"/>
    <numFmt numFmtId="189" formatCode="0.0000"/>
    <numFmt numFmtId="190" formatCode="B1mmm\-yy"/>
  </numFmts>
  <fonts count="35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b/>
      <sz val="15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Cordia New"/>
      <family val="2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/>
    <xf numFmtId="0" fontId="31" fillId="0" borderId="0"/>
    <xf numFmtId="0" fontId="8" fillId="0" borderId="0"/>
    <xf numFmtId="0" fontId="33" fillId="0" borderId="0" applyNumberFormat="0" applyFill="0" applyBorder="0" applyAlignment="0" applyProtection="0"/>
  </cellStyleXfs>
  <cellXfs count="23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87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87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188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188" fontId="10" fillId="0" borderId="9" xfId="0" applyNumberFormat="1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9" fillId="0" borderId="13" xfId="1" applyFont="1" applyBorder="1" applyAlignment="1" applyProtection="1">
      <alignment horizontal="center"/>
      <protection locked="0"/>
    </xf>
    <xf numFmtId="2" fontId="14" fillId="0" borderId="8" xfId="0" applyNumberFormat="1" applyFont="1" applyBorder="1" applyAlignment="1" applyProtection="1">
      <alignment horizontal="center" vertical="center" wrapText="1"/>
    </xf>
    <xf numFmtId="2" fontId="15" fillId="0" borderId="8" xfId="0" applyNumberFormat="1" applyFont="1" applyBorder="1" applyAlignment="1" applyProtection="1">
      <alignment horizontal="center" vertical="center" wrapText="1"/>
    </xf>
    <xf numFmtId="188" fontId="16" fillId="0" borderId="9" xfId="0" applyNumberFormat="1" applyFont="1" applyBorder="1" applyAlignment="1" applyProtection="1">
      <alignment horizontal="center" vertical="top" wrapText="1"/>
      <protection locked="0"/>
    </xf>
    <xf numFmtId="188" fontId="17" fillId="0" borderId="9" xfId="0" applyNumberFormat="1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2" fontId="6" fillId="0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/>
      <protection locked="0"/>
    </xf>
    <xf numFmtId="2" fontId="19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2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19" fillId="10" borderId="8" xfId="0" applyFont="1" applyFill="1" applyBorder="1" applyAlignment="1" applyProtection="1">
      <alignment horizontal="left" vertical="top" wrapText="1"/>
      <protection locked="0"/>
    </xf>
    <xf numFmtId="0" fontId="21" fillId="9" borderId="8" xfId="0" applyFont="1" applyFill="1" applyBorder="1" applyAlignment="1" applyProtection="1">
      <alignment horizontal="center" vertical="center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22" fillId="7" borderId="8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9" fontId="23" fillId="4" borderId="8" xfId="0" applyNumberFormat="1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3" fillId="4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1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left" vertical="top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18" fillId="0" borderId="8" xfId="0" applyFont="1" applyBorder="1" applyAlignment="1" applyProtection="1">
      <alignment horizontal="center" vertical="top"/>
      <protection hidden="1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16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12" fillId="12" borderId="8" xfId="0" applyFont="1" applyFill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14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7" fontId="3" fillId="0" borderId="8" xfId="0" applyNumberFormat="1" applyFont="1" applyBorder="1" applyAlignment="1" applyProtection="1">
      <alignment horizontal="center" vertical="top"/>
      <protection locked="0"/>
    </xf>
    <xf numFmtId="0" fontId="18" fillId="0" borderId="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25" fillId="0" borderId="11" xfId="0" applyFont="1" applyBorder="1" applyAlignment="1">
      <alignment vertical="top"/>
    </xf>
    <xf numFmtId="190" fontId="26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9" xfId="0" applyFont="1" applyBorder="1" applyAlignment="1" applyProtection="1">
      <alignment horizontal="left" vertical="top"/>
      <protection locked="0"/>
    </xf>
    <xf numFmtId="0" fontId="25" fillId="0" borderId="0" xfId="0" applyFont="1" applyAlignment="1">
      <alignment horizontal="left" vertical="top"/>
    </xf>
    <xf numFmtId="0" fontId="25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vertical="top"/>
    </xf>
    <xf numFmtId="0" fontId="12" fillId="0" borderId="8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15" fontId="3" fillId="4" borderId="8" xfId="0" applyNumberFormat="1" applyFont="1" applyFill="1" applyBorder="1" applyAlignment="1" applyProtection="1">
      <alignment horizontal="left" vertical="top"/>
      <protection locked="0"/>
    </xf>
    <xf numFmtId="14" fontId="3" fillId="0" borderId="24" xfId="0" applyNumberFormat="1" applyFont="1" applyBorder="1" applyAlignment="1">
      <alignment horizontal="left" vertical="top"/>
    </xf>
    <xf numFmtId="14" fontId="3" fillId="0" borderId="25" xfId="0" applyNumberFormat="1" applyFont="1" applyBorder="1" applyAlignment="1">
      <alignment horizontal="left" vertical="top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14" fontId="3" fillId="4" borderId="8" xfId="0" applyNumberFormat="1" applyFont="1" applyFill="1" applyBorder="1" applyAlignment="1" applyProtection="1">
      <alignment horizontal="left" vertical="top"/>
      <protection locked="0"/>
    </xf>
    <xf numFmtId="15" fontId="3" fillId="0" borderId="8" xfId="0" applyNumberFormat="1" applyFont="1" applyBorder="1" applyAlignment="1" applyProtection="1">
      <alignment horizontal="left" vertical="top"/>
      <protection locked="0"/>
    </xf>
    <xf numFmtId="0" fontId="5" fillId="0" borderId="11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5" fillId="0" borderId="12" xfId="2" applyFont="1" applyBorder="1" applyAlignment="1">
      <alignment horizontal="center" vertical="top" wrapText="1"/>
    </xf>
    <xf numFmtId="0" fontId="3" fillId="4" borderId="0" xfId="2" applyFont="1" applyFill="1"/>
    <xf numFmtId="0" fontId="19" fillId="4" borderId="5" xfId="2" applyFont="1" applyFill="1" applyBorder="1" applyAlignment="1">
      <alignment horizontal="center" vertical="center" wrapText="1"/>
    </xf>
    <xf numFmtId="0" fontId="19" fillId="4" borderId="6" xfId="2" applyFont="1" applyFill="1" applyBorder="1" applyAlignment="1">
      <alignment horizontal="center" vertical="center" wrapText="1"/>
    </xf>
    <xf numFmtId="0" fontId="22" fillId="3" borderId="8" xfId="3" applyFont="1" applyFill="1" applyBorder="1" applyAlignment="1">
      <alignment horizontal="center" vertical="center"/>
    </xf>
    <xf numFmtId="0" fontId="22" fillId="3" borderId="8" xfId="3" applyFont="1" applyFill="1" applyBorder="1" applyAlignment="1">
      <alignment horizontal="center" vertical="center"/>
    </xf>
    <xf numFmtId="0" fontId="19" fillId="3" borderId="8" xfId="2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13" borderId="8" xfId="2" applyFont="1" applyFill="1" applyBorder="1" applyAlignment="1">
      <alignment vertical="center" wrapText="1"/>
    </xf>
    <xf numFmtId="2" fontId="3" fillId="0" borderId="8" xfId="2" applyNumberFormat="1" applyFont="1" applyBorder="1" applyAlignment="1">
      <alignment horizontal="left" vertical="center" wrapText="1"/>
    </xf>
    <xf numFmtId="15" fontId="12" fillId="0" borderId="8" xfId="2" applyNumberFormat="1" applyFont="1" applyBorder="1" applyAlignment="1">
      <alignment horizontal="left" vertical="center"/>
    </xf>
    <xf numFmtId="0" fontId="12" fillId="0" borderId="8" xfId="3" applyFont="1" applyBorder="1" applyAlignment="1">
      <alignment horizontal="left" vertical="center"/>
    </xf>
    <xf numFmtId="0" fontId="3" fillId="14" borderId="8" xfId="2" applyFont="1" applyFill="1" applyBorder="1" applyAlignment="1">
      <alignment vertical="center" wrapText="1"/>
    </xf>
    <xf numFmtId="15" fontId="12" fillId="0" borderId="8" xfId="4" quotePrefix="1" applyNumberFormat="1" applyFont="1" applyFill="1" applyBorder="1" applyAlignment="1">
      <alignment horizontal="left" vertical="center"/>
    </xf>
    <xf numFmtId="0" fontId="12" fillId="15" borderId="8" xfId="3" applyFont="1" applyFill="1" applyBorder="1" applyAlignment="1">
      <alignment vertical="center"/>
    </xf>
    <xf numFmtId="0" fontId="34" fillId="16" borderId="8" xfId="2" applyFont="1" applyFill="1" applyBorder="1" applyAlignment="1">
      <alignment vertical="center" wrapText="1"/>
    </xf>
    <xf numFmtId="0" fontId="12" fillId="0" borderId="8" xfId="3" applyFont="1" applyBorder="1" applyAlignment="1">
      <alignment horizontal="left"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17" borderId="8" xfId="2" applyFont="1" applyFill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4" borderId="8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0" fontId="3" fillId="14" borderId="8" xfId="2" applyFont="1" applyFill="1" applyBorder="1"/>
    <xf numFmtId="0" fontId="3" fillId="4" borderId="11" xfId="2" applyFont="1" applyFill="1" applyBorder="1"/>
    <xf numFmtId="0" fontId="3" fillId="4" borderId="12" xfId="2" applyFont="1" applyFill="1" applyBorder="1"/>
    <xf numFmtId="0" fontId="3" fillId="9" borderId="8" xfId="2" applyFont="1" applyFill="1" applyBorder="1"/>
    <xf numFmtId="0" fontId="3" fillId="4" borderId="8" xfId="2" applyFont="1" applyFill="1" applyBorder="1"/>
    <xf numFmtId="0" fontId="3" fillId="18" borderId="8" xfId="2" applyFont="1" applyFill="1" applyBorder="1"/>
    <xf numFmtId="0" fontId="3" fillId="4" borderId="8" xfId="2" applyFont="1" applyFill="1" applyBorder="1"/>
    <xf numFmtId="0" fontId="3" fillId="19" borderId="8" xfId="2" applyFont="1" applyFill="1" applyBorder="1"/>
    <xf numFmtId="0" fontId="3" fillId="4" borderId="11" xfId="2" applyFont="1" applyFill="1" applyBorder="1" applyAlignment="1">
      <alignment horizontal="left"/>
    </xf>
    <xf numFmtId="0" fontId="3" fillId="4" borderId="1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3" fillId="4" borderId="8" xfId="2" applyFont="1" applyFill="1" applyBorder="1" applyAlignment="1">
      <alignment horizontal="center"/>
    </xf>
    <xf numFmtId="0" fontId="3" fillId="7" borderId="8" xfId="2" applyFont="1" applyFill="1" applyBorder="1"/>
    <xf numFmtId="0" fontId="3" fillId="13" borderId="8" xfId="2" applyFont="1" applyFill="1" applyBorder="1"/>
    <xf numFmtId="0" fontId="3" fillId="15" borderId="8" xfId="2" applyFont="1" applyFill="1" applyBorder="1"/>
    <xf numFmtId="0" fontId="34" fillId="16" borderId="8" xfId="2" applyFont="1" applyFill="1" applyBorder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6" fillId="4" borderId="2" xfId="2" applyFont="1" applyFill="1" applyBorder="1"/>
    <xf numFmtId="0" fontId="3" fillId="4" borderId="0" xfId="2" applyFont="1" applyFill="1" applyAlignment="1">
      <alignment horizontal="left"/>
    </xf>
    <xf numFmtId="0" fontId="34" fillId="5" borderId="8" xfId="2" applyFont="1" applyFill="1" applyBorder="1" applyAlignment="1">
      <alignment vertical="center"/>
    </xf>
    <xf numFmtId="0" fontId="3" fillId="4" borderId="11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right"/>
    </xf>
    <xf numFmtId="0" fontId="3" fillId="4" borderId="7" xfId="2" applyFont="1" applyFill="1" applyBorder="1"/>
    <xf numFmtId="0" fontId="3" fillId="4" borderId="12" xfId="2" applyFont="1" applyFill="1" applyBorder="1" applyAlignment="1">
      <alignment horizontal="left"/>
    </xf>
    <xf numFmtId="0" fontId="6" fillId="4" borderId="0" xfId="2" applyFont="1" applyFill="1"/>
    <xf numFmtId="0" fontId="34" fillId="20" borderId="8" xfId="2" applyFont="1" applyFill="1" applyBorder="1"/>
    <xf numFmtId="0" fontId="3" fillId="4" borderId="4" xfId="2" applyFont="1" applyFill="1" applyBorder="1" applyAlignment="1">
      <alignment horizontal="center"/>
    </xf>
    <xf numFmtId="0" fontId="3" fillId="4" borderId="5" xfId="2" applyFont="1" applyFill="1" applyBorder="1"/>
    <xf numFmtId="0" fontId="6" fillId="4" borderId="5" xfId="2" applyFont="1" applyFill="1" applyBorder="1"/>
    <xf numFmtId="0" fontId="3" fillId="4" borderId="6" xfId="2" applyFont="1" applyFill="1" applyBorder="1" applyAlignment="1">
      <alignment horizontal="left"/>
    </xf>
    <xf numFmtId="0" fontId="3" fillId="5" borderId="8" xfId="2" applyFont="1" applyFill="1" applyBorder="1"/>
    <xf numFmtId="0" fontId="3" fillId="17" borderId="8" xfId="2" applyFont="1" applyFill="1" applyBorder="1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2%20&#3648;&#3604;&#3639;&#3629;&#3609;/&#3648;&#3592;&#3657;&#3634;&#3616;&#3634;&#3614;/&#3610;&#3633;&#3603;&#3601;&#3636;&#3605;/2.1.2-2.1.3%20&#3614;.&#3618;.%20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3%20&#3648;&#3604;&#3639;&#3629;&#3609;\2.1.2-2.1.3%20-%20&#3608;.&#3588;.6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rive\G1\&#3591;&#3634;&#3609;&#3611;&#3619;&#3632;&#3585;&#3633;&#3609;&#3607;&#3633;&#3657;&#3591;&#3627;&#3617;&#3604;\&#3615;&#3629;&#3619;&#3660;&#3617;%20&#3585;&#3614;&#3619;.65\&#3649;&#3610;&#3610;&#3648;&#3585;&#3655;&#3610;&#3586;&#3657;&#3629;&#3617;&#3641;&#3621;\2.1.2-2.1.3\2.1.2-2.1.3%20-%20&#3617;.&#3588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07\Downloads\2.1.2-2.1.3%20-%20&#3617;.&#3588;.65-&#3650;&#3621;&#3592;&#3636;&#362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cim256405\Documents\&#3652;&#3604;&#3619;&#3660;&#3615;&#3651;&#3627;&#3617;&#3656;%2010.7.64\4.%20&#3585;&#3614;&#3619;\14.%20&#3619;&#3634;&#3618;&#3591;&#3634;&#3609;&#3612;&#3621;&#3611;&#3619;&#3632;&#3592;&#3635;&#3648;&#3604;&#3639;&#3629;&#3609;\4.%20&#3617;.&#3588;.%2065\&#3585;&#3614;&#3619;.-&#3585;&#3592;&#3617;.-&#3617;&#3588;-65-&#3611;&#3640;&#3659;&#3618;\01-2.1.2-2.1.3%20-%20&#3617;.&#3588;.6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บัญชีรายชื่อผู้สำเร็จการศึกษา"/>
      <sheetName val="รายละเอียด 2.1.2 2.1.3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132"/>
  <sheetViews>
    <sheetView tabSelected="1" zoomScale="50" zoomScaleNormal="50" workbookViewId="0">
      <pane xSplit="3" ySplit="5" topLeftCell="I6" activePane="bottomRight" state="frozen"/>
      <selection activeCell="R13" sqref="R13"/>
      <selection pane="topRight" activeCell="R13" sqref="R13"/>
      <selection pane="bottomLeft" activeCell="R13" sqref="R13"/>
      <selection pane="bottomRight" activeCell="R13" sqref="R13"/>
    </sheetView>
  </sheetViews>
  <sheetFormatPr defaultColWidth="9" defaultRowHeight="24" x14ac:dyDescent="0.2"/>
  <cols>
    <col min="1" max="1" width="9.625" style="93" customWidth="1"/>
    <col min="2" max="2" width="9" style="93"/>
    <col min="3" max="3" width="22.75" style="93" customWidth="1"/>
    <col min="4" max="5" width="9" style="93"/>
    <col min="6" max="17" width="10" style="93" customWidth="1"/>
    <col min="18" max="19" width="9.5" style="93" customWidth="1"/>
    <col min="20" max="20" width="17.75" style="93" bestFit="1" customWidth="1"/>
    <col min="21" max="21" width="15.5" style="93" customWidth="1"/>
    <col min="22" max="22" width="18.5" style="93" customWidth="1"/>
    <col min="23" max="23" width="27.875" style="93" bestFit="1" customWidth="1"/>
    <col min="24" max="24" width="47" style="93" bestFit="1" customWidth="1"/>
    <col min="25" max="60" width="9" style="6"/>
    <col min="61" max="16384" width="9" style="93"/>
  </cols>
  <sheetData>
    <row r="1" spans="1:3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2</v>
      </c>
      <c r="V1" s="4"/>
      <c r="W1" s="5"/>
      <c r="X1" s="5"/>
    </row>
    <row r="2" spans="1:3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2"/>
      <c r="I2" s="12"/>
      <c r="J2" s="12"/>
      <c r="K2" s="13"/>
      <c r="L2" s="13"/>
      <c r="M2" s="11"/>
      <c r="N2" s="11"/>
      <c r="O2" s="11"/>
      <c r="P2" s="11"/>
      <c r="Q2" s="11"/>
      <c r="R2" s="11"/>
      <c r="S2" s="11"/>
      <c r="T2" s="11"/>
      <c r="U2" s="8" t="s">
        <v>5</v>
      </c>
      <c r="V2" s="14"/>
      <c r="W2" s="5"/>
      <c r="X2" s="5"/>
    </row>
    <row r="3" spans="1:30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8"/>
    </row>
    <row r="4" spans="1:30" ht="21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3"/>
      <c r="G4" s="23"/>
      <c r="H4" s="23"/>
      <c r="I4" s="23"/>
      <c r="J4" s="23"/>
      <c r="K4" s="23"/>
      <c r="L4" s="23" t="s">
        <v>13</v>
      </c>
      <c r="M4" s="23"/>
      <c r="N4" s="23"/>
      <c r="O4" s="23"/>
      <c r="P4" s="23"/>
      <c r="Q4" s="23"/>
      <c r="R4" s="23"/>
      <c r="S4" s="24" t="s">
        <v>14</v>
      </c>
      <c r="T4" s="25" t="s">
        <v>15</v>
      </c>
      <c r="U4" s="22" t="s">
        <v>16</v>
      </c>
      <c r="V4" s="22" t="s">
        <v>17</v>
      </c>
      <c r="W4" s="26" t="s">
        <v>18</v>
      </c>
      <c r="X4" s="26" t="s">
        <v>19</v>
      </c>
    </row>
    <row r="5" spans="1:30" ht="21" customHeight="1" x14ac:dyDescent="0.2">
      <c r="A5" s="19"/>
      <c r="B5" s="27"/>
      <c r="C5" s="28"/>
      <c r="D5" s="29"/>
      <c r="E5" s="30">
        <v>0.1</v>
      </c>
      <c r="F5" s="31">
        <v>0.2</v>
      </c>
      <c r="G5" s="31">
        <v>0.4</v>
      </c>
      <c r="H5" s="31">
        <v>0.6</v>
      </c>
      <c r="I5" s="31">
        <v>0.8</v>
      </c>
      <c r="J5" s="32">
        <v>1</v>
      </c>
      <c r="K5" s="32" t="s">
        <v>20</v>
      </c>
      <c r="L5" s="33">
        <v>0.1</v>
      </c>
      <c r="M5" s="31">
        <v>0.2</v>
      </c>
      <c r="N5" s="31">
        <v>0.4</v>
      </c>
      <c r="O5" s="31">
        <v>0.6</v>
      </c>
      <c r="P5" s="31">
        <v>0.8</v>
      </c>
      <c r="Q5" s="32">
        <v>1</v>
      </c>
      <c r="R5" s="32" t="s">
        <v>20</v>
      </c>
      <c r="S5" s="34"/>
      <c r="T5" s="35"/>
      <c r="U5" s="29"/>
      <c r="V5" s="29"/>
      <c r="W5" s="26"/>
      <c r="X5" s="26"/>
    </row>
    <row r="6" spans="1:30" s="6" customFormat="1" ht="23.25" customHeight="1" x14ac:dyDescent="0.55000000000000004">
      <c r="A6" s="36">
        <v>1</v>
      </c>
      <c r="B6" s="37" t="s">
        <v>21</v>
      </c>
      <c r="C6" s="38"/>
      <c r="D6" s="39">
        <v>50</v>
      </c>
      <c r="E6" s="40"/>
      <c r="F6" s="41"/>
      <c r="G6" s="41"/>
      <c r="H6" s="41">
        <f>1</f>
        <v>1</v>
      </c>
      <c r="I6" s="41"/>
      <c r="J6" s="41"/>
      <c r="K6" s="42">
        <f t="shared" ref="K6:K12" si="0">SUM(E6:J6)</f>
        <v>1</v>
      </c>
      <c r="L6" s="43">
        <f>E6*L$5</f>
        <v>0</v>
      </c>
      <c r="M6" s="43">
        <f>F6*M$5</f>
        <v>0</v>
      </c>
      <c r="N6" s="43">
        <f t="shared" ref="M6:Q13" si="1">G6*N$5</f>
        <v>0</v>
      </c>
      <c r="O6" s="43">
        <f t="shared" si="1"/>
        <v>0.6</v>
      </c>
      <c r="P6" s="43">
        <f t="shared" si="1"/>
        <v>0</v>
      </c>
      <c r="Q6" s="43">
        <f t="shared" si="1"/>
        <v>0</v>
      </c>
      <c r="R6" s="43">
        <f>SUM(L6:Q6)</f>
        <v>0.6</v>
      </c>
      <c r="S6" s="44">
        <f>1+1</f>
        <v>2</v>
      </c>
      <c r="T6" s="45">
        <f>IFERROR(ROUND((R6/S6)*100,2),0)</f>
        <v>30</v>
      </c>
      <c r="U6" s="46">
        <f>IF(T6=0,0,IF(T6="N/A",1,IF(T6&lt;=Z$8,1,IF(T6=AA$8,2,IF(T6&lt;AA$8,(((T6-Z$8)/AD$6)+1),IF(T6=AB$8,3,IF(T6&lt;AB$8,(((T6-AA$8)/AD$6)+2),IF(T6=AC$8,4,IF(T6&lt;AC$8,(((T6-AB$8)/AD$6)+3),IF(T6&gt;=AD$8,5,IF(T6&lt;AD$8,(((T6-AC$8)/AD$6)+4),0)))))))))))</f>
        <v>1</v>
      </c>
      <c r="V6" s="47" t="str">
        <f>IF(U6=5,"ü","û")</f>
        <v>û</v>
      </c>
      <c r="W6" s="45">
        <f>T6</f>
        <v>30</v>
      </c>
      <c r="X6" s="48" t="s">
        <v>22</v>
      </c>
      <c r="Z6" s="49" t="s">
        <v>23</v>
      </c>
      <c r="AA6" s="49"/>
      <c r="AB6" s="49"/>
      <c r="AC6" s="49"/>
      <c r="AD6" s="50">
        <v>5</v>
      </c>
    </row>
    <row r="7" spans="1:30" s="6" customFormat="1" ht="23.25" customHeight="1" x14ac:dyDescent="0.55000000000000004">
      <c r="A7" s="36">
        <v>2</v>
      </c>
      <c r="B7" s="51" t="s">
        <v>24</v>
      </c>
      <c r="C7" s="52"/>
      <c r="D7" s="39">
        <v>50</v>
      </c>
      <c r="E7" s="40"/>
      <c r="F7" s="41"/>
      <c r="G7" s="41"/>
      <c r="H7" s="41">
        <f>1</f>
        <v>1</v>
      </c>
      <c r="I7" s="41"/>
      <c r="J7" s="41"/>
      <c r="K7" s="42">
        <f t="shared" si="0"/>
        <v>1</v>
      </c>
      <c r="L7" s="43">
        <f t="shared" ref="L7:L12" si="2">E7*L$5</f>
        <v>0</v>
      </c>
      <c r="M7" s="43">
        <f t="shared" si="1"/>
        <v>0</v>
      </c>
      <c r="N7" s="43">
        <f t="shared" si="1"/>
        <v>0</v>
      </c>
      <c r="O7" s="43">
        <f t="shared" si="1"/>
        <v>0.6</v>
      </c>
      <c r="P7" s="43">
        <f t="shared" si="1"/>
        <v>0</v>
      </c>
      <c r="Q7" s="43">
        <f t="shared" si="1"/>
        <v>0</v>
      </c>
      <c r="R7" s="43">
        <f t="shared" ref="R7:R11" si="3">SUM(L7:Q7)</f>
        <v>0.6</v>
      </c>
      <c r="S7" s="44">
        <f>1+1+2+2</f>
        <v>6</v>
      </c>
      <c r="T7" s="45">
        <f t="shared" ref="T7:T12" si="4">IFERROR(ROUND((R7/S7)*100,2),0)</f>
        <v>10</v>
      </c>
      <c r="U7" s="46">
        <f>IF(T7=0,0,IF(T7="N/A",1,IF(T7&lt;=Z$8,1,IF(T7=AA$8,2,IF(T7&lt;AA$8,(((T7-Z$8)/AD$6)+1),IF(T7=AB$8,3,IF(T7&lt;AB$8,(((T7-AA$8)/AD$6)+2),IF(T7=AC$8,4,IF(T7&lt;AC$8,(((T7-AB$8)/AD$6)+3),IF(T7&gt;=AD$8,5,IF(T7&lt;AD$8,(((T7-AC$8)/AD$6)+4),0)))))))))))</f>
        <v>1</v>
      </c>
      <c r="V7" s="47" t="str">
        <f t="shared" ref="V7:V13" si="5">IF(U7=5,"ü","û")</f>
        <v>û</v>
      </c>
      <c r="W7" s="45">
        <f t="shared" ref="W7:W12" si="6">T7</f>
        <v>10</v>
      </c>
      <c r="X7" s="48" t="s">
        <v>22</v>
      </c>
      <c r="Z7" s="53" t="s">
        <v>25</v>
      </c>
      <c r="AA7" s="53" t="s">
        <v>26</v>
      </c>
      <c r="AB7" s="53" t="s">
        <v>27</v>
      </c>
      <c r="AC7" s="53" t="s">
        <v>28</v>
      </c>
      <c r="AD7" s="53" t="s">
        <v>29</v>
      </c>
    </row>
    <row r="8" spans="1:30" s="6" customFormat="1" ht="23.25" customHeight="1" x14ac:dyDescent="0.55000000000000004">
      <c r="A8" s="36">
        <v>3</v>
      </c>
      <c r="B8" s="51" t="s">
        <v>30</v>
      </c>
      <c r="C8" s="52"/>
      <c r="D8" s="39">
        <v>50</v>
      </c>
      <c r="E8" s="41"/>
      <c r="F8" s="41">
        <f>1+7+5+4</f>
        <v>17</v>
      </c>
      <c r="G8" s="41"/>
      <c r="H8" s="41">
        <f>3+2+2+3+1</f>
        <v>11</v>
      </c>
      <c r="I8" s="54">
        <f>1</f>
        <v>1</v>
      </c>
      <c r="J8" s="54">
        <v>1</v>
      </c>
      <c r="K8" s="42">
        <f t="shared" si="0"/>
        <v>30</v>
      </c>
      <c r="L8" s="43">
        <f t="shared" si="2"/>
        <v>0</v>
      </c>
      <c r="M8" s="43">
        <f t="shared" si="1"/>
        <v>3.4000000000000004</v>
      </c>
      <c r="N8" s="43">
        <f t="shared" si="1"/>
        <v>0</v>
      </c>
      <c r="O8" s="43">
        <f t="shared" si="1"/>
        <v>6.6</v>
      </c>
      <c r="P8" s="43">
        <f t="shared" si="1"/>
        <v>0.8</v>
      </c>
      <c r="Q8" s="43">
        <f t="shared" si="1"/>
        <v>1</v>
      </c>
      <c r="R8" s="43">
        <f t="shared" si="3"/>
        <v>11.8</v>
      </c>
      <c r="S8" s="55">
        <f>7+9+8+18+7+3</f>
        <v>52</v>
      </c>
      <c r="T8" s="45">
        <f t="shared" si="4"/>
        <v>22.69</v>
      </c>
      <c r="U8" s="46">
        <f t="shared" ref="U8:U13" si="7">IF(T8=0,0,IF(T8="N/A",1,IF(T8&lt;=Z$8,1,IF(T8=AA$8,2,IF(T8&lt;AA$8,(((T8-Z$8)/AD$6)+1),IF(T8=AB$8,3,IF(T8&lt;AB$8,(((T8-AA$8)/AD$6)+2),IF(T8=AC$8,4,IF(T8&lt;AC$8,(((T8-AB$8)/AD$6)+3),IF(T8&gt;=AD$8,5,IF(T8&lt;AD$8,(((T8-AC$8)/AD$6)+4),0)))))))))))</f>
        <v>1</v>
      </c>
      <c r="V8" s="47" t="str">
        <f t="shared" si="5"/>
        <v>û</v>
      </c>
      <c r="W8" s="45">
        <f t="shared" si="6"/>
        <v>22.69</v>
      </c>
      <c r="X8" s="48" t="s">
        <v>22</v>
      </c>
      <c r="Z8" s="56">
        <v>30</v>
      </c>
      <c r="AA8" s="57">
        <v>35</v>
      </c>
      <c r="AB8" s="57">
        <v>40</v>
      </c>
      <c r="AC8" s="57">
        <v>45</v>
      </c>
      <c r="AD8" s="57">
        <v>50</v>
      </c>
    </row>
    <row r="9" spans="1:30" s="6" customFormat="1" ht="23.25" customHeight="1" x14ac:dyDescent="0.55000000000000004">
      <c r="A9" s="36">
        <v>4</v>
      </c>
      <c r="B9" s="51" t="s">
        <v>31</v>
      </c>
      <c r="C9" s="52"/>
      <c r="D9" s="39">
        <v>50</v>
      </c>
      <c r="E9" s="58">
        <f>48</f>
        <v>48</v>
      </c>
      <c r="F9" s="41">
        <f>9+5</f>
        <v>14</v>
      </c>
      <c r="G9" s="41"/>
      <c r="H9" s="41">
        <f>4+1</f>
        <v>5</v>
      </c>
      <c r="I9" s="41"/>
      <c r="J9" s="41"/>
      <c r="K9" s="42">
        <f t="shared" si="0"/>
        <v>67</v>
      </c>
      <c r="L9" s="43">
        <f t="shared" si="2"/>
        <v>4.8000000000000007</v>
      </c>
      <c r="M9" s="43">
        <f t="shared" si="1"/>
        <v>2.8000000000000003</v>
      </c>
      <c r="N9" s="43">
        <f t="shared" si="1"/>
        <v>0</v>
      </c>
      <c r="O9" s="43">
        <f t="shared" si="1"/>
        <v>3</v>
      </c>
      <c r="P9" s="43">
        <f t="shared" si="1"/>
        <v>0</v>
      </c>
      <c r="Q9" s="43">
        <f t="shared" si="1"/>
        <v>0</v>
      </c>
      <c r="R9" s="43">
        <f t="shared" si="3"/>
        <v>10.600000000000001</v>
      </c>
      <c r="S9" s="44">
        <f>5+17+2</f>
        <v>24</v>
      </c>
      <c r="T9" s="45">
        <f t="shared" si="4"/>
        <v>44.17</v>
      </c>
      <c r="U9" s="46">
        <f t="shared" si="7"/>
        <v>3.8340000000000005</v>
      </c>
      <c r="V9" s="47" t="str">
        <f t="shared" si="5"/>
        <v>û</v>
      </c>
      <c r="W9" s="45">
        <f t="shared" si="6"/>
        <v>44.17</v>
      </c>
      <c r="X9" s="48" t="s">
        <v>22</v>
      </c>
    </row>
    <row r="10" spans="1:30" s="6" customFormat="1" ht="23.25" customHeight="1" x14ac:dyDescent="0.55000000000000004">
      <c r="A10" s="36">
        <v>5</v>
      </c>
      <c r="B10" s="51" t="s">
        <v>32</v>
      </c>
      <c r="C10" s="52"/>
      <c r="D10" s="39">
        <v>50</v>
      </c>
      <c r="E10" s="41"/>
      <c r="F10" s="41">
        <f>93+15+8</f>
        <v>116</v>
      </c>
      <c r="G10" s="41">
        <f>3+6+13</f>
        <v>22</v>
      </c>
      <c r="H10" s="41">
        <f>1</f>
        <v>1</v>
      </c>
      <c r="I10" s="41"/>
      <c r="J10" s="41"/>
      <c r="K10" s="42">
        <f t="shared" si="0"/>
        <v>139</v>
      </c>
      <c r="L10" s="43">
        <f t="shared" si="2"/>
        <v>0</v>
      </c>
      <c r="M10" s="43">
        <f t="shared" si="1"/>
        <v>23.200000000000003</v>
      </c>
      <c r="N10" s="43">
        <f t="shared" si="1"/>
        <v>8.8000000000000007</v>
      </c>
      <c r="O10" s="43">
        <f t="shared" si="1"/>
        <v>0.6</v>
      </c>
      <c r="P10" s="43">
        <f>I10*P$5</f>
        <v>0</v>
      </c>
      <c r="Q10" s="43">
        <f t="shared" si="1"/>
        <v>0</v>
      </c>
      <c r="R10" s="43">
        <f t="shared" si="3"/>
        <v>32.6</v>
      </c>
      <c r="S10" s="44">
        <f>17+9+1+1+1</f>
        <v>29</v>
      </c>
      <c r="T10" s="45">
        <f>IFERROR(ROUND((R10/S10)*100,2),0)</f>
        <v>112.41</v>
      </c>
      <c r="U10" s="46">
        <f t="shared" si="7"/>
        <v>5</v>
      </c>
      <c r="V10" s="47" t="str">
        <f t="shared" si="5"/>
        <v>ü</v>
      </c>
      <c r="W10" s="45">
        <f t="shared" si="6"/>
        <v>112.41</v>
      </c>
      <c r="X10" s="48" t="s">
        <v>22</v>
      </c>
    </row>
    <row r="11" spans="1:30" s="63" customFormat="1" ht="23.25" customHeight="1" x14ac:dyDescent="0.55000000000000004">
      <c r="A11" s="36">
        <v>6</v>
      </c>
      <c r="B11" s="51" t="s">
        <v>33</v>
      </c>
      <c r="C11" s="52"/>
      <c r="D11" s="39">
        <v>50</v>
      </c>
      <c r="E11" s="59"/>
      <c r="F11" s="60"/>
      <c r="G11" s="60"/>
      <c r="H11" s="60">
        <f>2+4+14</f>
        <v>20</v>
      </c>
      <c r="I11" s="60"/>
      <c r="J11" s="60"/>
      <c r="K11" s="42">
        <f t="shared" si="0"/>
        <v>20</v>
      </c>
      <c r="L11" s="61">
        <f t="shared" si="2"/>
        <v>0</v>
      </c>
      <c r="M11" s="61">
        <f t="shared" si="1"/>
        <v>0</v>
      </c>
      <c r="N11" s="61">
        <f t="shared" si="1"/>
        <v>0</v>
      </c>
      <c r="O11" s="61">
        <f t="shared" si="1"/>
        <v>12</v>
      </c>
      <c r="P11" s="61">
        <f t="shared" si="1"/>
        <v>0</v>
      </c>
      <c r="Q11" s="61">
        <f t="shared" si="1"/>
        <v>0</v>
      </c>
      <c r="R11" s="43">
        <f t="shared" si="3"/>
        <v>12</v>
      </c>
      <c r="S11" s="62">
        <f>7+10+9+7+6+3</f>
        <v>42</v>
      </c>
      <c r="T11" s="45">
        <f t="shared" si="4"/>
        <v>28.57</v>
      </c>
      <c r="U11" s="46">
        <f t="shared" si="7"/>
        <v>1</v>
      </c>
      <c r="V11" s="47" t="str">
        <f t="shared" si="5"/>
        <v>û</v>
      </c>
      <c r="W11" s="45">
        <f t="shared" si="6"/>
        <v>28.57</v>
      </c>
      <c r="X11" s="48" t="s">
        <v>22</v>
      </c>
    </row>
    <row r="12" spans="1:30" s="63" customFormat="1" ht="23.25" customHeight="1" x14ac:dyDescent="0.55000000000000004">
      <c r="A12" s="36">
        <v>7</v>
      </c>
      <c r="B12" s="51" t="s">
        <v>34</v>
      </c>
      <c r="C12" s="52"/>
      <c r="D12" s="39">
        <v>50</v>
      </c>
      <c r="E12" s="59"/>
      <c r="F12" s="60">
        <f>5</f>
        <v>5</v>
      </c>
      <c r="G12" s="60"/>
      <c r="H12" s="60">
        <f>1</f>
        <v>1</v>
      </c>
      <c r="I12" s="60"/>
      <c r="J12" s="60"/>
      <c r="K12" s="42">
        <f t="shared" si="0"/>
        <v>6</v>
      </c>
      <c r="L12" s="61">
        <f t="shared" si="2"/>
        <v>0</v>
      </c>
      <c r="M12" s="61">
        <f t="shared" si="1"/>
        <v>1</v>
      </c>
      <c r="N12" s="61">
        <f t="shared" si="1"/>
        <v>0</v>
      </c>
      <c r="O12" s="61">
        <f t="shared" si="1"/>
        <v>0.6</v>
      </c>
      <c r="P12" s="61">
        <f t="shared" si="1"/>
        <v>0</v>
      </c>
      <c r="Q12" s="61">
        <f t="shared" si="1"/>
        <v>0</v>
      </c>
      <c r="R12" s="43">
        <f>SUM(L12:Q12)</f>
        <v>1.6</v>
      </c>
      <c r="S12" s="62">
        <f>1+2</f>
        <v>3</v>
      </c>
      <c r="T12" s="45">
        <f t="shared" si="4"/>
        <v>53.33</v>
      </c>
      <c r="U12" s="46">
        <f>IF(T12=0,0,IF(T12="N/A",1,IF(T12&lt;=Z$8,1,IF(T12=AA$8,2,IF(T12&lt;AA$8,(((T12-Z$8)/AD$6)+1),IF(T12=AB$8,3,IF(T12&lt;AB$8,(((T12-AA$8)/AD$6)+2),IF(T12=AC$8,4,IF(T12&lt;AC$8,(((T12-AB$8)/AD$6)+3),IF(T12&gt;=AD$8,5,IF(T12&lt;AD$8,(((T12-AC$8)/AD$6)+4),0)))))))))))</f>
        <v>5</v>
      </c>
      <c r="V12" s="47" t="str">
        <f t="shared" si="5"/>
        <v>ü</v>
      </c>
      <c r="W12" s="45">
        <f t="shared" si="6"/>
        <v>53.33</v>
      </c>
      <c r="X12" s="48" t="s">
        <v>22</v>
      </c>
    </row>
    <row r="13" spans="1:30" s="6" customFormat="1" ht="23.25" customHeight="1" x14ac:dyDescent="0.55000000000000004">
      <c r="A13" s="64" t="s">
        <v>20</v>
      </c>
      <c r="B13" s="65"/>
      <c r="C13" s="66"/>
      <c r="D13" s="67">
        <v>50</v>
      </c>
      <c r="E13" s="68">
        <f t="shared" ref="E13:K13" si="8">SUM(E6:E12)</f>
        <v>48</v>
      </c>
      <c r="F13" s="68">
        <f t="shared" si="8"/>
        <v>152</v>
      </c>
      <c r="G13" s="68">
        <f t="shared" si="8"/>
        <v>22</v>
      </c>
      <c r="H13" s="68">
        <f t="shared" si="8"/>
        <v>40</v>
      </c>
      <c r="I13" s="68">
        <f t="shared" si="8"/>
        <v>1</v>
      </c>
      <c r="J13" s="68">
        <f t="shared" si="8"/>
        <v>1</v>
      </c>
      <c r="K13" s="68">
        <f t="shared" si="8"/>
        <v>264</v>
      </c>
      <c r="L13" s="69">
        <f>E13*L$5</f>
        <v>4.8000000000000007</v>
      </c>
      <c r="M13" s="69">
        <f>F13*M$5</f>
        <v>30.400000000000002</v>
      </c>
      <c r="N13" s="69">
        <f>G13*N$5</f>
        <v>8.8000000000000007</v>
      </c>
      <c r="O13" s="69">
        <f t="shared" si="1"/>
        <v>24</v>
      </c>
      <c r="P13" s="69">
        <f t="shared" si="1"/>
        <v>0.8</v>
      </c>
      <c r="Q13" s="69">
        <f t="shared" si="1"/>
        <v>1</v>
      </c>
      <c r="R13" s="69">
        <f>SUM(L13:Q13)</f>
        <v>69.8</v>
      </c>
      <c r="S13" s="70">
        <f>SUM(S6:S12)</f>
        <v>158</v>
      </c>
      <c r="T13" s="71">
        <f>IFERROR(ROUND((R13/S13)*100,2),0)</f>
        <v>44.18</v>
      </c>
      <c r="U13" s="72">
        <f t="shared" si="7"/>
        <v>3.8359999999999999</v>
      </c>
      <c r="V13" s="73" t="str">
        <f t="shared" si="5"/>
        <v>û</v>
      </c>
      <c r="W13" s="74">
        <f>T13</f>
        <v>44.18</v>
      </c>
      <c r="X13" s="75"/>
    </row>
    <row r="14" spans="1:30" s="6" customFormat="1" ht="23.25" customHeight="1" x14ac:dyDescent="0.55000000000000004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78"/>
      <c r="U14" s="79"/>
      <c r="V14" s="80"/>
      <c r="W14" s="81"/>
      <c r="X14" s="81"/>
    </row>
    <row r="15" spans="1:30" s="6" customFormat="1" ht="27.75" x14ac:dyDescent="0.2">
      <c r="A15" s="82" t="s">
        <v>35</v>
      </c>
      <c r="B15" s="82"/>
      <c r="C15" s="83" t="s">
        <v>36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 t="s">
        <v>2</v>
      </c>
      <c r="U15" s="85" t="s">
        <v>37</v>
      </c>
      <c r="V15" s="85" t="s">
        <v>17</v>
      </c>
      <c r="W15" s="86" t="s">
        <v>18</v>
      </c>
      <c r="X15" s="87" t="s">
        <v>19</v>
      </c>
    </row>
    <row r="16" spans="1:30" s="6" customFormat="1" ht="21" customHeight="1" x14ac:dyDescent="0.2">
      <c r="A16" s="82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8">
        <v>3</v>
      </c>
      <c r="U16" s="89">
        <v>3</v>
      </c>
      <c r="V16" s="47" t="str">
        <f t="shared" ref="V16" si="9">IF(U16=5,"ü","û")</f>
        <v>û</v>
      </c>
      <c r="W16" s="90">
        <v>3</v>
      </c>
      <c r="X16" s="91" t="s">
        <v>22</v>
      </c>
    </row>
    <row r="17" spans="1:22" s="6" customFormat="1" x14ac:dyDescent="0.2"/>
    <row r="18" spans="1:22" s="6" customFormat="1" x14ac:dyDescent="0.2"/>
    <row r="19" spans="1:22" s="6" customFormat="1" x14ac:dyDescent="0.2"/>
    <row r="20" spans="1:22" s="6" customFormat="1" x14ac:dyDescent="0.2"/>
    <row r="21" spans="1:22" s="6" customFormat="1" x14ac:dyDescent="0.2"/>
    <row r="22" spans="1:22" s="6" customFormat="1" x14ac:dyDescent="0.2"/>
    <row r="23" spans="1:22" s="6" customFormat="1" x14ac:dyDescent="0.2"/>
    <row r="24" spans="1:22" s="6" customFormat="1" x14ac:dyDescent="0.2"/>
    <row r="25" spans="1:22" s="6" customFormat="1" x14ac:dyDescent="0.2">
      <c r="A25" s="6" t="str">
        <f t="shared" ref="A25:T34" si="10">A4</f>
        <v>ลำดับ</v>
      </c>
      <c r="B25" s="6" t="str">
        <f t="shared" si="10"/>
        <v>หน่วยงาน</v>
      </c>
      <c r="C25" s="6">
        <f t="shared" si="10"/>
        <v>0</v>
      </c>
      <c r="D25" s="6" t="str">
        <f t="shared" si="10"/>
        <v>เป้าหมาย</v>
      </c>
      <c r="E25" s="92" t="str">
        <f t="shared" si="10"/>
        <v>จำนวนผลงานที่ตีพิมพ์ เผยแพร่ จำแนกตามระดับคุณภาพ (1)</v>
      </c>
      <c r="F25" s="92"/>
      <c r="G25" s="92"/>
      <c r="H25" s="92"/>
      <c r="I25" s="92"/>
      <c r="J25" s="92"/>
      <c r="K25" s="92"/>
      <c r="L25" s="92" t="str">
        <f>L4</f>
        <v>ผลรวมถ่วงน้ำหนักงานวิจัยหรืองานสร้างสรรค์ที่ตีพิมพ์หรือเผยแพร่ (2)</v>
      </c>
      <c r="M25" s="92"/>
      <c r="N25" s="92"/>
      <c r="O25" s="92"/>
      <c r="P25" s="92"/>
      <c r="Q25" s="92"/>
      <c r="R25" s="92"/>
      <c r="S25" s="6" t="str">
        <f t="shared" si="10"/>
        <v>จำนวนผู้สำเร็จ</v>
      </c>
      <c r="T25" s="6" t="str">
        <f t="shared" si="10"/>
        <v>คิดเป็นร้อยละ</v>
      </c>
    </row>
    <row r="26" spans="1:22" s="6" customFormat="1" x14ac:dyDescent="0.2">
      <c r="A26" s="6">
        <f t="shared" si="10"/>
        <v>0</v>
      </c>
      <c r="B26" s="6">
        <f t="shared" si="10"/>
        <v>0</v>
      </c>
      <c r="C26" s="6" t="s">
        <v>10</v>
      </c>
      <c r="D26" s="6">
        <f t="shared" si="10"/>
        <v>0</v>
      </c>
      <c r="E26" s="6">
        <f t="shared" si="10"/>
        <v>0.1</v>
      </c>
      <c r="F26" s="6">
        <f t="shared" si="10"/>
        <v>0.2</v>
      </c>
      <c r="G26" s="6">
        <f t="shared" si="10"/>
        <v>0.4</v>
      </c>
      <c r="H26" s="6">
        <f t="shared" si="10"/>
        <v>0.6</v>
      </c>
      <c r="I26" s="6">
        <f t="shared" si="10"/>
        <v>0.8</v>
      </c>
      <c r="J26" s="6">
        <f t="shared" si="10"/>
        <v>1</v>
      </c>
      <c r="K26" s="6" t="s">
        <v>38</v>
      </c>
      <c r="R26" s="6" t="s">
        <v>39</v>
      </c>
      <c r="S26" s="6" t="s">
        <v>40</v>
      </c>
      <c r="T26" s="6" t="s">
        <v>15</v>
      </c>
    </row>
    <row r="27" spans="1:22" s="6" customFormat="1" x14ac:dyDescent="0.2">
      <c r="A27" s="6">
        <f t="shared" si="10"/>
        <v>1</v>
      </c>
      <c r="B27" s="6" t="str">
        <f t="shared" si="10"/>
        <v xml:space="preserve">2) คณะวิทยาศาสตร์และเทคโนโลยี </v>
      </c>
      <c r="C27" s="6" t="s">
        <v>41</v>
      </c>
      <c r="D27" s="6">
        <f t="shared" si="10"/>
        <v>50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1</v>
      </c>
      <c r="I27" s="6">
        <f t="shared" si="10"/>
        <v>0</v>
      </c>
      <c r="J27" s="6">
        <f t="shared" si="10"/>
        <v>0</v>
      </c>
      <c r="K27" s="6">
        <f t="shared" si="10"/>
        <v>1</v>
      </c>
      <c r="L27" s="6">
        <f t="shared" si="10"/>
        <v>0</v>
      </c>
      <c r="M27" s="6">
        <f t="shared" si="10"/>
        <v>0</v>
      </c>
      <c r="N27" s="6">
        <f t="shared" si="10"/>
        <v>0</v>
      </c>
      <c r="O27" s="6">
        <f t="shared" si="10"/>
        <v>0.6</v>
      </c>
      <c r="P27" s="6">
        <f t="shared" si="10"/>
        <v>0</v>
      </c>
      <c r="Q27" s="6">
        <f t="shared" si="10"/>
        <v>0</v>
      </c>
      <c r="R27" s="6">
        <f t="shared" si="10"/>
        <v>0.6</v>
      </c>
      <c r="S27" s="6">
        <f t="shared" si="10"/>
        <v>2</v>
      </c>
      <c r="T27" s="6">
        <f t="shared" si="10"/>
        <v>30</v>
      </c>
      <c r="V27" s="6" t="s">
        <v>42</v>
      </c>
    </row>
    <row r="28" spans="1:22" s="6" customFormat="1" x14ac:dyDescent="0.2">
      <c r="A28" s="6">
        <f t="shared" si="10"/>
        <v>2</v>
      </c>
      <c r="B28" s="6" t="str">
        <f t="shared" si="10"/>
        <v>6) คณะศิลปกรรมศาสตร์</v>
      </c>
      <c r="C28" s="6" t="s">
        <v>43</v>
      </c>
      <c r="D28" s="6">
        <f t="shared" si="10"/>
        <v>50</v>
      </c>
      <c r="E28" s="6">
        <f t="shared" si="10"/>
        <v>0</v>
      </c>
      <c r="F28" s="6">
        <f t="shared" si="10"/>
        <v>0</v>
      </c>
      <c r="G28" s="6">
        <f t="shared" si="10"/>
        <v>0</v>
      </c>
      <c r="H28" s="6">
        <f t="shared" si="10"/>
        <v>1</v>
      </c>
      <c r="I28" s="6">
        <f t="shared" si="10"/>
        <v>0</v>
      </c>
      <c r="J28" s="6">
        <f t="shared" si="10"/>
        <v>0</v>
      </c>
      <c r="K28" s="6">
        <f t="shared" si="10"/>
        <v>1</v>
      </c>
      <c r="L28" s="6">
        <f t="shared" si="10"/>
        <v>0</v>
      </c>
      <c r="M28" s="6">
        <f t="shared" si="10"/>
        <v>0</v>
      </c>
      <c r="N28" s="6">
        <f t="shared" si="10"/>
        <v>0</v>
      </c>
      <c r="O28" s="6">
        <f t="shared" si="10"/>
        <v>0.6</v>
      </c>
      <c r="P28" s="6">
        <f t="shared" si="10"/>
        <v>0</v>
      </c>
      <c r="Q28" s="6">
        <f t="shared" si="10"/>
        <v>0</v>
      </c>
      <c r="R28" s="6">
        <f t="shared" si="10"/>
        <v>0.6</v>
      </c>
      <c r="S28" s="6">
        <f t="shared" si="10"/>
        <v>6</v>
      </c>
      <c r="T28" s="6">
        <f t="shared" si="10"/>
        <v>10</v>
      </c>
    </row>
    <row r="29" spans="1:22" s="6" customFormat="1" x14ac:dyDescent="0.2">
      <c r="A29" s="6">
        <f t="shared" si="10"/>
        <v>3</v>
      </c>
      <c r="B29" s="6" t="str">
        <f t="shared" si="10"/>
        <v>7) บัณฑิตวิทยาลัย</v>
      </c>
      <c r="C29" s="6" t="s">
        <v>44</v>
      </c>
      <c r="D29" s="6">
        <f t="shared" si="10"/>
        <v>50</v>
      </c>
      <c r="E29" s="6">
        <f t="shared" si="10"/>
        <v>0</v>
      </c>
      <c r="F29" s="6">
        <f t="shared" si="10"/>
        <v>17</v>
      </c>
      <c r="G29" s="6">
        <f t="shared" si="10"/>
        <v>0</v>
      </c>
      <c r="H29" s="6">
        <f t="shared" si="10"/>
        <v>11</v>
      </c>
      <c r="I29" s="6">
        <f t="shared" si="10"/>
        <v>1</v>
      </c>
      <c r="J29" s="6">
        <f t="shared" si="10"/>
        <v>1</v>
      </c>
      <c r="K29" s="6">
        <f t="shared" si="10"/>
        <v>30</v>
      </c>
      <c r="L29" s="6">
        <f t="shared" si="10"/>
        <v>0</v>
      </c>
      <c r="M29" s="6">
        <f t="shared" si="10"/>
        <v>3.4000000000000004</v>
      </c>
      <c r="N29" s="6">
        <f t="shared" si="10"/>
        <v>0</v>
      </c>
      <c r="O29" s="6">
        <f t="shared" si="10"/>
        <v>6.6</v>
      </c>
      <c r="P29" s="6">
        <f t="shared" si="10"/>
        <v>0.8</v>
      </c>
      <c r="Q29" s="6">
        <f t="shared" si="10"/>
        <v>1</v>
      </c>
      <c r="R29" s="6">
        <f t="shared" si="10"/>
        <v>11.8</v>
      </c>
      <c r="S29" s="6">
        <f t="shared" si="10"/>
        <v>52</v>
      </c>
      <c r="T29" s="6">
        <f t="shared" si="10"/>
        <v>22.69</v>
      </c>
      <c r="V29" s="6" t="s">
        <v>45</v>
      </c>
    </row>
    <row r="30" spans="1:22" s="6" customFormat="1" x14ac:dyDescent="0.2">
      <c r="A30" s="6">
        <f t="shared" si="10"/>
        <v>4</v>
      </c>
      <c r="B30" s="6" t="str">
        <f t="shared" si="10"/>
        <v>8) วิทยาลัยนวัตกรรมและการจัดการ</v>
      </c>
      <c r="C30" s="6" t="s">
        <v>46</v>
      </c>
      <c r="D30" s="6">
        <f t="shared" si="10"/>
        <v>50</v>
      </c>
      <c r="E30" s="6">
        <f t="shared" si="10"/>
        <v>48</v>
      </c>
      <c r="F30" s="6">
        <f t="shared" si="10"/>
        <v>14</v>
      </c>
      <c r="G30" s="6">
        <f t="shared" si="10"/>
        <v>0</v>
      </c>
      <c r="H30" s="6">
        <f t="shared" si="10"/>
        <v>5</v>
      </c>
      <c r="I30" s="6">
        <f t="shared" si="10"/>
        <v>0</v>
      </c>
      <c r="J30" s="6">
        <f t="shared" si="10"/>
        <v>0</v>
      </c>
      <c r="K30" s="6">
        <f t="shared" si="10"/>
        <v>67</v>
      </c>
      <c r="L30" s="6">
        <f t="shared" si="10"/>
        <v>4.8000000000000007</v>
      </c>
      <c r="M30" s="6">
        <f t="shared" si="10"/>
        <v>2.8000000000000003</v>
      </c>
      <c r="N30" s="6">
        <f t="shared" si="10"/>
        <v>0</v>
      </c>
      <c r="O30" s="6">
        <f t="shared" si="10"/>
        <v>3</v>
      </c>
      <c r="P30" s="6">
        <f t="shared" si="10"/>
        <v>0</v>
      </c>
      <c r="Q30" s="6">
        <f t="shared" si="10"/>
        <v>0</v>
      </c>
      <c r="R30" s="6">
        <f t="shared" si="10"/>
        <v>10.600000000000001</v>
      </c>
      <c r="S30" s="6">
        <f t="shared" si="10"/>
        <v>24</v>
      </c>
      <c r="T30" s="6">
        <f t="shared" si="10"/>
        <v>44.17</v>
      </c>
      <c r="V30" s="6" t="s">
        <v>47</v>
      </c>
    </row>
    <row r="31" spans="1:22" s="6" customFormat="1" x14ac:dyDescent="0.2">
      <c r="A31" s="6">
        <f t="shared" si="10"/>
        <v>5</v>
      </c>
      <c r="B31" s="6" t="str">
        <f t="shared" si="10"/>
        <v>11) วิทยาลัยโลจิสติกส์และซัพพลายเชน</v>
      </c>
      <c r="C31" s="6" t="s">
        <v>48</v>
      </c>
      <c r="D31" s="6">
        <f t="shared" si="10"/>
        <v>50</v>
      </c>
      <c r="E31" s="6">
        <f t="shared" si="10"/>
        <v>0</v>
      </c>
      <c r="F31" s="6">
        <f t="shared" si="10"/>
        <v>116</v>
      </c>
      <c r="G31" s="6">
        <f t="shared" si="10"/>
        <v>22</v>
      </c>
      <c r="H31" s="6">
        <f t="shared" si="10"/>
        <v>1</v>
      </c>
      <c r="I31" s="6">
        <f t="shared" si="10"/>
        <v>0</v>
      </c>
      <c r="J31" s="6">
        <f t="shared" si="10"/>
        <v>0</v>
      </c>
      <c r="K31" s="6">
        <f t="shared" si="10"/>
        <v>139</v>
      </c>
      <c r="L31" s="6">
        <f t="shared" si="10"/>
        <v>0</v>
      </c>
      <c r="M31" s="6">
        <f t="shared" si="10"/>
        <v>23.200000000000003</v>
      </c>
      <c r="N31" s="6">
        <f t="shared" si="10"/>
        <v>8.8000000000000007</v>
      </c>
      <c r="O31" s="6">
        <f t="shared" si="10"/>
        <v>0.6</v>
      </c>
      <c r="P31" s="6">
        <f t="shared" si="10"/>
        <v>0</v>
      </c>
      <c r="Q31" s="6">
        <f t="shared" si="10"/>
        <v>0</v>
      </c>
      <c r="R31" s="6">
        <f t="shared" si="10"/>
        <v>32.6</v>
      </c>
      <c r="S31" s="6">
        <f t="shared" si="10"/>
        <v>29</v>
      </c>
      <c r="T31" s="6">
        <f t="shared" si="10"/>
        <v>112.41</v>
      </c>
      <c r="V31" s="6" t="s">
        <v>49</v>
      </c>
    </row>
    <row r="32" spans="1:22" s="6" customFormat="1" x14ac:dyDescent="0.2">
      <c r="A32" s="6">
        <f t="shared" si="10"/>
        <v>6</v>
      </c>
      <c r="B32" s="6" t="str">
        <f t="shared" si="10"/>
        <v>13) วิทยาลัยการปกครองและการเมือง</v>
      </c>
      <c r="C32" s="6" t="s">
        <v>50</v>
      </c>
      <c r="D32" s="6">
        <f t="shared" si="10"/>
        <v>50</v>
      </c>
      <c r="E32" s="6">
        <f t="shared" si="10"/>
        <v>0</v>
      </c>
      <c r="F32" s="6">
        <f t="shared" si="10"/>
        <v>0</v>
      </c>
      <c r="G32" s="6">
        <f t="shared" si="10"/>
        <v>0</v>
      </c>
      <c r="H32" s="6">
        <f t="shared" si="10"/>
        <v>20</v>
      </c>
      <c r="I32" s="6">
        <f t="shared" si="10"/>
        <v>0</v>
      </c>
      <c r="J32" s="6">
        <f t="shared" si="10"/>
        <v>0</v>
      </c>
      <c r="K32" s="6">
        <f t="shared" si="10"/>
        <v>20</v>
      </c>
      <c r="L32" s="6">
        <f t="shared" si="10"/>
        <v>0</v>
      </c>
      <c r="M32" s="6">
        <f t="shared" si="10"/>
        <v>0</v>
      </c>
      <c r="N32" s="6">
        <f t="shared" si="10"/>
        <v>0</v>
      </c>
      <c r="O32" s="6">
        <f t="shared" si="10"/>
        <v>12</v>
      </c>
      <c r="P32" s="6">
        <f t="shared" si="10"/>
        <v>0</v>
      </c>
      <c r="Q32" s="6">
        <f t="shared" si="10"/>
        <v>0</v>
      </c>
      <c r="R32" s="6">
        <f t="shared" si="10"/>
        <v>12</v>
      </c>
      <c r="S32" s="6">
        <f t="shared" si="10"/>
        <v>42</v>
      </c>
      <c r="T32" s="6">
        <f t="shared" si="10"/>
        <v>28.57</v>
      </c>
    </row>
    <row r="33" spans="1:22" s="6" customFormat="1" x14ac:dyDescent="0.2">
      <c r="A33" s="6">
        <f t="shared" si="10"/>
        <v>7</v>
      </c>
      <c r="B33" s="6" t="str">
        <f t="shared" si="10"/>
        <v>14) วิทยาลัยการจัดการอุตสาหกรรมบริการ</v>
      </c>
      <c r="C33" s="6" t="s">
        <v>51</v>
      </c>
      <c r="D33" s="6">
        <f t="shared" si="10"/>
        <v>50</v>
      </c>
      <c r="E33" s="6">
        <f t="shared" si="10"/>
        <v>0</v>
      </c>
      <c r="F33" s="6">
        <f t="shared" si="10"/>
        <v>5</v>
      </c>
      <c r="G33" s="6">
        <f t="shared" si="10"/>
        <v>0</v>
      </c>
      <c r="H33" s="6">
        <f t="shared" si="10"/>
        <v>1</v>
      </c>
      <c r="I33" s="6">
        <f t="shared" si="10"/>
        <v>0</v>
      </c>
      <c r="J33" s="6">
        <f t="shared" si="10"/>
        <v>0</v>
      </c>
      <c r="K33" s="6">
        <f t="shared" si="10"/>
        <v>6</v>
      </c>
      <c r="L33" s="6">
        <f t="shared" si="10"/>
        <v>0</v>
      </c>
      <c r="M33" s="6">
        <f t="shared" si="10"/>
        <v>1</v>
      </c>
      <c r="N33" s="6">
        <f t="shared" si="10"/>
        <v>0</v>
      </c>
      <c r="O33" s="6">
        <f t="shared" si="10"/>
        <v>0.6</v>
      </c>
      <c r="P33" s="6">
        <f t="shared" si="10"/>
        <v>0</v>
      </c>
      <c r="Q33" s="6">
        <f t="shared" si="10"/>
        <v>0</v>
      </c>
      <c r="R33" s="6">
        <f t="shared" si="10"/>
        <v>1.6</v>
      </c>
      <c r="S33" s="6">
        <f t="shared" si="10"/>
        <v>3</v>
      </c>
      <c r="T33" s="6">
        <f t="shared" si="10"/>
        <v>53.33</v>
      </c>
    </row>
    <row r="34" spans="1:22" s="6" customFormat="1" x14ac:dyDescent="0.2">
      <c r="A34" s="6" t="str">
        <f t="shared" si="10"/>
        <v>รวม</v>
      </c>
      <c r="B34" s="6">
        <f t="shared" si="10"/>
        <v>0</v>
      </c>
      <c r="C34" s="6" t="s">
        <v>52</v>
      </c>
      <c r="D34" s="6">
        <f t="shared" si="10"/>
        <v>50</v>
      </c>
      <c r="E34" s="6">
        <f t="shared" si="10"/>
        <v>48</v>
      </c>
      <c r="F34" s="6">
        <f t="shared" si="10"/>
        <v>152</v>
      </c>
      <c r="G34" s="6">
        <f t="shared" si="10"/>
        <v>22</v>
      </c>
      <c r="H34" s="6">
        <f t="shared" si="10"/>
        <v>40</v>
      </c>
      <c r="I34" s="6">
        <f t="shared" si="10"/>
        <v>1</v>
      </c>
      <c r="J34" s="6">
        <f t="shared" si="10"/>
        <v>1</v>
      </c>
      <c r="K34" s="6">
        <f t="shared" si="10"/>
        <v>264</v>
      </c>
      <c r="L34" s="6">
        <f t="shared" si="10"/>
        <v>4.8000000000000007</v>
      </c>
      <c r="M34" s="6">
        <f t="shared" si="10"/>
        <v>30.400000000000002</v>
      </c>
      <c r="N34" s="6">
        <f t="shared" si="10"/>
        <v>8.8000000000000007</v>
      </c>
      <c r="O34" s="6">
        <f t="shared" si="10"/>
        <v>24</v>
      </c>
      <c r="P34" s="6">
        <f t="shared" si="10"/>
        <v>0.8</v>
      </c>
      <c r="Q34" s="6">
        <f t="shared" si="10"/>
        <v>1</v>
      </c>
      <c r="R34" s="6">
        <f t="shared" si="10"/>
        <v>69.8</v>
      </c>
      <c r="S34" s="6">
        <f t="shared" si="10"/>
        <v>158</v>
      </c>
      <c r="T34" s="6">
        <f t="shared" si="10"/>
        <v>44.18</v>
      </c>
    </row>
    <row r="35" spans="1:22" s="6" customFormat="1" x14ac:dyDescent="0.2">
      <c r="V35" s="6" t="s">
        <v>53</v>
      </c>
    </row>
    <row r="36" spans="1:22" s="6" customFormat="1" x14ac:dyDescent="0.2">
      <c r="V36" s="6" t="s">
        <v>54</v>
      </c>
    </row>
    <row r="37" spans="1:22" s="6" customFormat="1" x14ac:dyDescent="0.2"/>
    <row r="38" spans="1:22" s="6" customFormat="1" x14ac:dyDescent="0.2">
      <c r="V38" s="6" t="s">
        <v>55</v>
      </c>
    </row>
    <row r="39" spans="1:22" s="6" customFormat="1" x14ac:dyDescent="0.2"/>
    <row r="40" spans="1:22" s="6" customFormat="1" x14ac:dyDescent="0.2"/>
    <row r="41" spans="1:22" s="6" customFormat="1" x14ac:dyDescent="0.2">
      <c r="V41" s="6" t="s">
        <v>56</v>
      </c>
    </row>
    <row r="42" spans="1:22" s="6" customFormat="1" x14ac:dyDescent="0.2">
      <c r="V42" s="6" t="s">
        <v>57</v>
      </c>
    </row>
    <row r="43" spans="1:22" s="6" customFormat="1" x14ac:dyDescent="0.2">
      <c r="V43" s="6" t="s">
        <v>52</v>
      </c>
    </row>
    <row r="44" spans="1:22" s="6" customFormat="1" x14ac:dyDescent="0.2"/>
    <row r="45" spans="1:22" s="6" customFormat="1" x14ac:dyDescent="0.2"/>
    <row r="46" spans="1:22" s="6" customFormat="1" x14ac:dyDescent="0.2"/>
    <row r="47" spans="1:22" s="6" customFormat="1" x14ac:dyDescent="0.2"/>
    <row r="48" spans="1:22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</sheetData>
  <mergeCells count="30">
    <mergeCell ref="E25:K25"/>
    <mergeCell ref="L25:R25"/>
    <mergeCell ref="B10:C10"/>
    <mergeCell ref="B11:C11"/>
    <mergeCell ref="B12:C12"/>
    <mergeCell ref="A13:C13"/>
    <mergeCell ref="A15:B16"/>
    <mergeCell ref="C15:S16"/>
    <mergeCell ref="W4:W5"/>
    <mergeCell ref="X4:X5"/>
    <mergeCell ref="B6:C6"/>
    <mergeCell ref="B7:C7"/>
    <mergeCell ref="B8:C8"/>
    <mergeCell ref="B9:C9"/>
    <mergeCell ref="E3:V3"/>
    <mergeCell ref="A4:A5"/>
    <mergeCell ref="B4:C5"/>
    <mergeCell ref="D4:D5"/>
    <mergeCell ref="E4:K4"/>
    <mergeCell ref="L4:R4"/>
    <mergeCell ref="S4:S5"/>
    <mergeCell ref="T4:T5"/>
    <mergeCell ref="U4:U5"/>
    <mergeCell ref="V4:V5"/>
    <mergeCell ref="A1:B1"/>
    <mergeCell ref="C1:T1"/>
    <mergeCell ref="U1:V1"/>
    <mergeCell ref="A2:B2"/>
    <mergeCell ref="H2:J2"/>
    <mergeCell ref="U2:V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U2:X2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1"/>
  <sheetViews>
    <sheetView zoomScale="80" zoomScaleNormal="80" workbookViewId="0">
      <pane xSplit="3" ySplit="4" topLeftCell="D5" activePane="bottomRight" state="frozen"/>
      <selection activeCell="R13" sqref="R13"/>
      <selection pane="topRight" activeCell="R13" sqref="R13"/>
      <selection pane="bottomLeft" activeCell="R13" sqref="R13"/>
      <selection pane="bottomRight" activeCell="R13" sqref="R13"/>
    </sheetView>
  </sheetViews>
  <sheetFormatPr defaultColWidth="9" defaultRowHeight="24" x14ac:dyDescent="0.2"/>
  <cols>
    <col min="1" max="1" width="9" style="93"/>
    <col min="2" max="2" width="18.75" style="93" bestFit="1" customWidth="1"/>
    <col min="3" max="3" width="23.125" style="93" customWidth="1"/>
    <col min="4" max="4" width="52.25" style="93" customWidth="1"/>
    <col min="5" max="6" width="13.125" style="93" customWidth="1"/>
    <col min="7" max="7" width="16.25" style="93" customWidth="1"/>
    <col min="8" max="8" width="32" style="93" customWidth="1"/>
    <col min="9" max="10" width="13" style="93" customWidth="1"/>
    <col min="11" max="11" width="26.25" style="93" customWidth="1"/>
    <col min="12" max="12" width="12.75" style="93" customWidth="1"/>
    <col min="13" max="13" width="23.75" style="93" customWidth="1"/>
    <col min="14" max="14" width="26.125" style="93" customWidth="1"/>
    <col min="15" max="56" width="9" style="6"/>
    <col min="57" max="16384" width="9" style="93"/>
  </cols>
  <sheetData>
    <row r="1" spans="1:15" ht="52.5" customHeight="1" x14ac:dyDescent="0.2">
      <c r="A1" s="94"/>
      <c r="B1" s="95" t="s">
        <v>58</v>
      </c>
      <c r="C1" s="96" t="s">
        <v>59</v>
      </c>
      <c r="D1" s="96"/>
      <c r="E1" s="96"/>
      <c r="F1" s="96"/>
      <c r="G1" s="96"/>
      <c r="H1" s="96"/>
      <c r="I1" s="96"/>
      <c r="J1" s="97"/>
      <c r="K1" s="97"/>
      <c r="L1" s="97"/>
      <c r="M1" s="98" t="s">
        <v>2</v>
      </c>
      <c r="N1" s="99"/>
      <c r="O1" s="100"/>
    </row>
    <row r="2" spans="1:15" ht="30.75" x14ac:dyDescent="0.2">
      <c r="A2" s="101"/>
      <c r="B2" s="102" t="s">
        <v>3</v>
      </c>
      <c r="C2" s="103" t="s">
        <v>4</v>
      </c>
      <c r="D2" s="104"/>
      <c r="E2" s="105"/>
      <c r="F2" s="105"/>
      <c r="G2" s="106"/>
      <c r="H2" s="104"/>
      <c r="I2" s="104"/>
      <c r="J2" s="104"/>
      <c r="K2" s="104"/>
      <c r="L2" s="104"/>
      <c r="M2" s="8" t="s">
        <v>5</v>
      </c>
      <c r="N2" s="14"/>
      <c r="O2" s="107"/>
    </row>
    <row r="3" spans="1:15" s="6" customFormat="1" ht="27.75" x14ac:dyDescent="0.2">
      <c r="A3" s="101"/>
      <c r="B3" s="108"/>
      <c r="C3" s="16" t="s">
        <v>60</v>
      </c>
      <c r="D3" s="16" t="s">
        <v>61</v>
      </c>
      <c r="F3" s="16"/>
      <c r="M3" s="109"/>
      <c r="N3" s="109"/>
    </row>
    <row r="4" spans="1:15" ht="113.25" customHeight="1" x14ac:dyDescent="0.2">
      <c r="A4" s="110" t="s">
        <v>9</v>
      </c>
      <c r="B4" s="111" t="s">
        <v>62</v>
      </c>
      <c r="C4" s="111"/>
      <c r="D4" s="110" t="s">
        <v>63</v>
      </c>
      <c r="E4" s="112" t="s">
        <v>64</v>
      </c>
      <c r="F4" s="113" t="s">
        <v>65</v>
      </c>
      <c r="G4" s="113" t="s">
        <v>66</v>
      </c>
      <c r="H4" s="113" t="s">
        <v>67</v>
      </c>
      <c r="I4" s="113" t="s">
        <v>68</v>
      </c>
      <c r="J4" s="113" t="s">
        <v>69</v>
      </c>
      <c r="K4" s="113" t="s">
        <v>70</v>
      </c>
      <c r="L4" s="113" t="s">
        <v>71</v>
      </c>
      <c r="M4" s="113" t="s">
        <v>72</v>
      </c>
      <c r="N4" s="110" t="s">
        <v>73</v>
      </c>
    </row>
    <row r="5" spans="1:15" s="6" customFormat="1" x14ac:dyDescent="0.2">
      <c r="A5" s="114">
        <v>1</v>
      </c>
      <c r="B5" s="115" t="s">
        <v>74</v>
      </c>
      <c r="C5" s="116"/>
      <c r="D5" s="114" t="s">
        <v>75</v>
      </c>
      <c r="E5" s="114" t="s">
        <v>76</v>
      </c>
      <c r="F5" s="114" t="s">
        <v>77</v>
      </c>
      <c r="G5" s="117">
        <f>VLOOKUP(D5,'[1]000'!$F$19:$G$31,2,0)</f>
        <v>1</v>
      </c>
      <c r="H5" s="114" t="s">
        <v>78</v>
      </c>
      <c r="I5" s="118" t="s">
        <v>79</v>
      </c>
      <c r="J5" s="114" t="s">
        <v>80</v>
      </c>
      <c r="K5" s="114" t="s">
        <v>81</v>
      </c>
      <c r="L5" s="114" t="s">
        <v>82</v>
      </c>
      <c r="M5" s="114" t="s">
        <v>83</v>
      </c>
      <c r="N5" s="114" t="s">
        <v>84</v>
      </c>
    </row>
    <row r="6" spans="1:15" s="6" customFormat="1" x14ac:dyDescent="0.2">
      <c r="A6" s="114">
        <v>2</v>
      </c>
      <c r="B6" s="115" t="s">
        <v>85</v>
      </c>
      <c r="C6" s="116"/>
      <c r="D6" s="114" t="s">
        <v>86</v>
      </c>
      <c r="E6" s="114" t="s">
        <v>87</v>
      </c>
      <c r="F6" s="114" t="s">
        <v>77</v>
      </c>
      <c r="G6" s="117">
        <f>VLOOKUP(D6,'[1]000'!$F$19:$G$31,2,0)</f>
        <v>0.8</v>
      </c>
      <c r="H6" s="114" t="s">
        <v>88</v>
      </c>
      <c r="I6" s="118" t="s">
        <v>89</v>
      </c>
      <c r="J6" s="114" t="s">
        <v>90</v>
      </c>
      <c r="K6" s="114" t="s">
        <v>91</v>
      </c>
      <c r="L6" s="114" t="s">
        <v>82</v>
      </c>
      <c r="M6" s="114" t="s">
        <v>4</v>
      </c>
      <c r="N6" s="114" t="s">
        <v>92</v>
      </c>
    </row>
    <row r="7" spans="1:15" s="6" customFormat="1" x14ac:dyDescent="0.2">
      <c r="A7" s="114">
        <v>3</v>
      </c>
      <c r="B7" s="115" t="s">
        <v>93</v>
      </c>
      <c r="C7" s="116"/>
      <c r="D7" s="114" t="s">
        <v>86</v>
      </c>
      <c r="E7" s="114" t="s">
        <v>87</v>
      </c>
      <c r="F7" s="114" t="s">
        <v>77</v>
      </c>
      <c r="G7" s="117">
        <f>VLOOKUP(D7,'[1]000'!$F$19:$G$31,2,0)</f>
        <v>0.8</v>
      </c>
      <c r="H7" s="114" t="s">
        <v>88</v>
      </c>
      <c r="I7" s="118" t="s">
        <v>89</v>
      </c>
      <c r="J7" s="114" t="s">
        <v>94</v>
      </c>
      <c r="K7" s="114" t="s">
        <v>95</v>
      </c>
      <c r="L7" s="114" t="s">
        <v>82</v>
      </c>
      <c r="M7" s="114" t="s">
        <v>4</v>
      </c>
      <c r="N7" s="114" t="s">
        <v>92</v>
      </c>
    </row>
    <row r="8" spans="1:15" s="6" customFormat="1" x14ac:dyDescent="0.2">
      <c r="A8" s="114">
        <v>4</v>
      </c>
      <c r="B8" s="115" t="s">
        <v>96</v>
      </c>
      <c r="C8" s="116"/>
      <c r="D8" s="114" t="s">
        <v>97</v>
      </c>
      <c r="E8" s="114" t="s">
        <v>87</v>
      </c>
      <c r="F8" s="114" t="s">
        <v>77</v>
      </c>
      <c r="G8" s="117">
        <f>VLOOKUP(D8,'[1]000'!$F$19:$G$31,2,0)</f>
        <v>0.6</v>
      </c>
      <c r="H8" s="114" t="s">
        <v>98</v>
      </c>
      <c r="I8" s="118" t="s">
        <v>89</v>
      </c>
      <c r="J8" s="114" t="s">
        <v>99</v>
      </c>
      <c r="K8" s="114" t="s">
        <v>100</v>
      </c>
      <c r="L8" s="114" t="s">
        <v>101</v>
      </c>
      <c r="M8" s="114" t="s">
        <v>102</v>
      </c>
      <c r="N8" s="114" t="s">
        <v>103</v>
      </c>
    </row>
    <row r="9" spans="1:15" s="6" customFormat="1" x14ac:dyDescent="0.2">
      <c r="A9" s="119">
        <v>5</v>
      </c>
      <c r="B9" s="115" t="s">
        <v>104</v>
      </c>
      <c r="C9" s="116"/>
      <c r="D9" s="114" t="s">
        <v>75</v>
      </c>
      <c r="E9" s="114" t="s">
        <v>76</v>
      </c>
      <c r="F9" s="114" t="s">
        <v>77</v>
      </c>
      <c r="G9" s="117">
        <f>VLOOKUP(D9,'[1]000'!$F$19:$G$31,2,0)</f>
        <v>1</v>
      </c>
      <c r="H9" s="114" t="s">
        <v>78</v>
      </c>
      <c r="I9" s="118" t="s">
        <v>79</v>
      </c>
      <c r="J9" s="114" t="s">
        <v>105</v>
      </c>
      <c r="K9" s="114" t="s">
        <v>106</v>
      </c>
      <c r="L9" s="114" t="s">
        <v>82</v>
      </c>
      <c r="M9" s="114" t="s">
        <v>83</v>
      </c>
      <c r="N9" s="114" t="s">
        <v>84</v>
      </c>
    </row>
    <row r="10" spans="1:15" s="6" customFormat="1" x14ac:dyDescent="0.2">
      <c r="A10" s="119">
        <v>6</v>
      </c>
      <c r="B10" s="120" t="s">
        <v>107</v>
      </c>
      <c r="C10" s="116"/>
      <c r="D10" s="114" t="s">
        <v>75</v>
      </c>
      <c r="E10" s="114" t="s">
        <v>76</v>
      </c>
      <c r="F10" s="114" t="s">
        <v>77</v>
      </c>
      <c r="G10" s="117">
        <f>VLOOKUP(D10,'[1]000'!$F$19:$G$31,2,0)</f>
        <v>1</v>
      </c>
      <c r="H10" s="114" t="s">
        <v>78</v>
      </c>
      <c r="I10" s="118" t="s">
        <v>79</v>
      </c>
      <c r="J10" s="114" t="s">
        <v>108</v>
      </c>
      <c r="K10" s="114" t="s">
        <v>109</v>
      </c>
      <c r="L10" s="114" t="s">
        <v>82</v>
      </c>
      <c r="M10" s="114" t="s">
        <v>83</v>
      </c>
      <c r="N10" s="114" t="s">
        <v>84</v>
      </c>
    </row>
    <row r="11" spans="1:15" s="6" customFormat="1" x14ac:dyDescent="0.2">
      <c r="A11" s="119">
        <v>7</v>
      </c>
      <c r="B11" s="120" t="s">
        <v>110</v>
      </c>
      <c r="C11" s="116"/>
      <c r="D11" s="114" t="s">
        <v>75</v>
      </c>
      <c r="E11" s="114" t="s">
        <v>76</v>
      </c>
      <c r="F11" s="114" t="s">
        <v>77</v>
      </c>
      <c r="G11" s="117">
        <f>VLOOKUP(D11,'[1]000'!$F$19:$G$31,2,0)</f>
        <v>1</v>
      </c>
      <c r="H11" s="114" t="s">
        <v>78</v>
      </c>
      <c r="I11" s="118" t="s">
        <v>79</v>
      </c>
      <c r="J11" s="114" t="s">
        <v>111</v>
      </c>
      <c r="K11" s="114" t="s">
        <v>112</v>
      </c>
      <c r="L11" s="114" t="s">
        <v>82</v>
      </c>
      <c r="M11" s="114" t="s">
        <v>83</v>
      </c>
      <c r="N11" s="114" t="s">
        <v>84</v>
      </c>
    </row>
    <row r="12" spans="1:15" s="6" customFormat="1" x14ac:dyDescent="0.2">
      <c r="A12" s="119">
        <v>8</v>
      </c>
      <c r="B12" s="115" t="s">
        <v>113</v>
      </c>
      <c r="C12" s="116"/>
      <c r="D12" s="114" t="s">
        <v>75</v>
      </c>
      <c r="E12" s="114" t="s">
        <v>76</v>
      </c>
      <c r="F12" s="114" t="s">
        <v>77</v>
      </c>
      <c r="G12" s="117">
        <f>VLOOKUP(D12,'[1]000'!$F$19:$G$31,2,0)</f>
        <v>1</v>
      </c>
      <c r="H12" s="114" t="s">
        <v>78</v>
      </c>
      <c r="I12" s="118" t="s">
        <v>79</v>
      </c>
      <c r="J12" s="114" t="s">
        <v>114</v>
      </c>
      <c r="K12" s="114" t="s">
        <v>115</v>
      </c>
      <c r="L12" s="114" t="s">
        <v>82</v>
      </c>
      <c r="M12" s="114" t="s">
        <v>83</v>
      </c>
      <c r="N12" s="114" t="s">
        <v>84</v>
      </c>
    </row>
    <row r="13" spans="1:15" s="6" customFormat="1" x14ac:dyDescent="0.2">
      <c r="A13" s="119">
        <v>9</v>
      </c>
      <c r="B13" s="115" t="s">
        <v>116</v>
      </c>
      <c r="C13" s="116"/>
      <c r="D13" s="114" t="s">
        <v>75</v>
      </c>
      <c r="E13" s="114" t="s">
        <v>76</v>
      </c>
      <c r="F13" s="114" t="s">
        <v>77</v>
      </c>
      <c r="G13" s="117">
        <f>VLOOKUP(D13,'[1]000'!$F$19:$G$31,2,0)</f>
        <v>1</v>
      </c>
      <c r="H13" s="114" t="s">
        <v>78</v>
      </c>
      <c r="I13" s="118" t="s">
        <v>79</v>
      </c>
      <c r="J13" s="114" t="s">
        <v>117</v>
      </c>
      <c r="K13" s="114" t="s">
        <v>118</v>
      </c>
      <c r="L13" s="114" t="s">
        <v>82</v>
      </c>
      <c r="M13" s="114" t="s">
        <v>83</v>
      </c>
      <c r="N13" s="114" t="s">
        <v>84</v>
      </c>
    </row>
    <row r="14" spans="1:15" s="6" customFormat="1" x14ac:dyDescent="0.2">
      <c r="A14" s="119">
        <v>10</v>
      </c>
      <c r="B14" s="115" t="s">
        <v>119</v>
      </c>
      <c r="C14" s="116"/>
      <c r="D14" s="114" t="s">
        <v>97</v>
      </c>
      <c r="E14" s="114" t="s">
        <v>87</v>
      </c>
      <c r="F14" s="114" t="s">
        <v>77</v>
      </c>
      <c r="G14" s="117">
        <f>VLOOKUP(D14,'[1]000'!$F$19:$G$31,2,0)</f>
        <v>0.6</v>
      </c>
      <c r="H14" s="114" t="s">
        <v>120</v>
      </c>
      <c r="I14" s="118" t="s">
        <v>121</v>
      </c>
      <c r="J14" s="114"/>
      <c r="K14" s="114" t="s">
        <v>122</v>
      </c>
      <c r="L14" s="114" t="s">
        <v>101</v>
      </c>
      <c r="M14" s="114" t="s">
        <v>4</v>
      </c>
      <c r="N14" s="114" t="s">
        <v>123</v>
      </c>
    </row>
    <row r="15" spans="1:15" s="6" customFormat="1" x14ac:dyDescent="0.2">
      <c r="A15" s="119">
        <v>11</v>
      </c>
      <c r="B15" s="115" t="s">
        <v>124</v>
      </c>
      <c r="C15" s="116"/>
      <c r="D15" s="114" t="s">
        <v>97</v>
      </c>
      <c r="E15" s="114" t="s">
        <v>87</v>
      </c>
      <c r="F15" s="114" t="s">
        <v>77</v>
      </c>
      <c r="G15" s="117">
        <f>VLOOKUP(D15,'[1]000'!$F$19:$G$31,2,0)</f>
        <v>0.6</v>
      </c>
      <c r="H15" s="114" t="s">
        <v>125</v>
      </c>
      <c r="I15" s="118" t="s">
        <v>126</v>
      </c>
      <c r="J15" s="114"/>
      <c r="K15" s="114" t="s">
        <v>127</v>
      </c>
      <c r="L15" s="114" t="s">
        <v>101</v>
      </c>
      <c r="M15" s="114" t="s">
        <v>4</v>
      </c>
      <c r="N15" s="114" t="s">
        <v>128</v>
      </c>
    </row>
    <row r="16" spans="1:15" s="6" customFormat="1" x14ac:dyDescent="0.2">
      <c r="A16" s="119">
        <v>12</v>
      </c>
      <c r="B16" s="115" t="s">
        <v>129</v>
      </c>
      <c r="C16" s="116"/>
      <c r="D16" s="114" t="s">
        <v>97</v>
      </c>
      <c r="E16" s="114" t="s">
        <v>87</v>
      </c>
      <c r="F16" s="114" t="s">
        <v>77</v>
      </c>
      <c r="G16" s="117">
        <f>VLOOKUP(D16,'[1]000'!$F$19:$G$31,2,0)</f>
        <v>0.6</v>
      </c>
      <c r="H16" s="114" t="s">
        <v>130</v>
      </c>
      <c r="I16" s="118" t="s">
        <v>131</v>
      </c>
      <c r="J16" s="114"/>
      <c r="K16" s="114" t="s">
        <v>132</v>
      </c>
      <c r="L16" s="114" t="s">
        <v>101</v>
      </c>
      <c r="M16" s="114" t="s">
        <v>4</v>
      </c>
      <c r="N16" s="114" t="s">
        <v>128</v>
      </c>
    </row>
    <row r="17" spans="1:14" s="6" customFormat="1" x14ac:dyDescent="0.2">
      <c r="A17" s="119">
        <v>13</v>
      </c>
      <c r="B17" s="115" t="s">
        <v>133</v>
      </c>
      <c r="C17" s="116"/>
      <c r="D17" s="114" t="s">
        <v>97</v>
      </c>
      <c r="E17" s="114" t="s">
        <v>87</v>
      </c>
      <c r="F17" s="114" t="s">
        <v>77</v>
      </c>
      <c r="G17" s="117">
        <f>VLOOKUP(D17,'[1]000'!$F$19:$G$31,2,0)</f>
        <v>0.6</v>
      </c>
      <c r="H17" s="114" t="s">
        <v>134</v>
      </c>
      <c r="I17" s="118" t="s">
        <v>135</v>
      </c>
      <c r="J17" s="114" t="s">
        <v>136</v>
      </c>
      <c r="K17" s="114" t="s">
        <v>137</v>
      </c>
      <c r="L17" s="114" t="s">
        <v>101</v>
      </c>
      <c r="M17" s="114" t="s">
        <v>138</v>
      </c>
      <c r="N17" s="114" t="s">
        <v>139</v>
      </c>
    </row>
    <row r="18" spans="1:14" s="6" customFormat="1" x14ac:dyDescent="0.2">
      <c r="A18" s="119">
        <v>14</v>
      </c>
      <c r="B18" s="115" t="s">
        <v>140</v>
      </c>
      <c r="C18" s="116"/>
      <c r="D18" s="114" t="s">
        <v>97</v>
      </c>
      <c r="E18" s="114" t="s">
        <v>87</v>
      </c>
      <c r="F18" s="114" t="s">
        <v>77</v>
      </c>
      <c r="G18" s="117">
        <f>VLOOKUP(D18,'[1]000'!$F$19:$G$31,2,0)</f>
        <v>0.6</v>
      </c>
      <c r="H18" s="114" t="s">
        <v>141</v>
      </c>
      <c r="I18" s="118" t="s">
        <v>142</v>
      </c>
      <c r="J18" s="114"/>
      <c r="K18" s="114" t="s">
        <v>143</v>
      </c>
      <c r="L18" s="114" t="s">
        <v>101</v>
      </c>
      <c r="M18" s="114" t="s">
        <v>144</v>
      </c>
      <c r="N18" s="114" t="s">
        <v>145</v>
      </c>
    </row>
    <row r="19" spans="1:14" s="6" customFormat="1" x14ac:dyDescent="0.2">
      <c r="A19" s="119">
        <v>15</v>
      </c>
      <c r="B19" s="115" t="s">
        <v>146</v>
      </c>
      <c r="C19" s="116"/>
      <c r="D19" s="114" t="s">
        <v>97</v>
      </c>
      <c r="E19" s="114" t="s">
        <v>87</v>
      </c>
      <c r="F19" s="114" t="s">
        <v>77</v>
      </c>
      <c r="G19" s="117">
        <f>VLOOKUP(D19,'[1]000'!$F$19:$G$31,2,0)</f>
        <v>0.6</v>
      </c>
      <c r="H19" s="114" t="s">
        <v>147</v>
      </c>
      <c r="I19" s="118" t="s">
        <v>126</v>
      </c>
      <c r="J19" s="114"/>
      <c r="K19" s="114" t="s">
        <v>148</v>
      </c>
      <c r="L19" s="114" t="s">
        <v>101</v>
      </c>
      <c r="M19" s="114" t="s">
        <v>144</v>
      </c>
      <c r="N19" s="114" t="s">
        <v>149</v>
      </c>
    </row>
    <row r="20" spans="1:14" s="6" customFormat="1" x14ac:dyDescent="0.2">
      <c r="A20" s="119">
        <v>16</v>
      </c>
      <c r="B20" s="115" t="s">
        <v>150</v>
      </c>
      <c r="C20" s="116"/>
      <c r="D20" s="114" t="s">
        <v>97</v>
      </c>
      <c r="E20" s="114" t="s">
        <v>87</v>
      </c>
      <c r="F20" s="114" t="s">
        <v>77</v>
      </c>
      <c r="G20" s="117">
        <f>VLOOKUP(D20,'[1]000'!$F$19:$G$31,2,0)</f>
        <v>0.6</v>
      </c>
      <c r="H20" s="114" t="s">
        <v>151</v>
      </c>
      <c r="I20" s="118" t="s">
        <v>152</v>
      </c>
      <c r="J20" s="121" t="s">
        <v>153</v>
      </c>
      <c r="K20" s="121" t="s">
        <v>154</v>
      </c>
      <c r="L20" s="114" t="s">
        <v>82</v>
      </c>
      <c r="M20" s="114" t="s">
        <v>144</v>
      </c>
      <c r="N20" s="114" t="s">
        <v>149</v>
      </c>
    </row>
    <row r="21" spans="1:14" s="6" customFormat="1" x14ac:dyDescent="0.2">
      <c r="A21" s="119">
        <v>17</v>
      </c>
      <c r="B21" s="115" t="s">
        <v>155</v>
      </c>
      <c r="C21" s="116"/>
      <c r="D21" s="114" t="s">
        <v>97</v>
      </c>
      <c r="E21" s="114" t="s">
        <v>87</v>
      </c>
      <c r="F21" s="114" t="s">
        <v>77</v>
      </c>
      <c r="G21" s="117">
        <f>VLOOKUP(D21,'[1]000'!$F$19:$G$31,2,0)</f>
        <v>0.6</v>
      </c>
      <c r="H21" s="114" t="s">
        <v>98</v>
      </c>
      <c r="I21" s="118" t="s">
        <v>156</v>
      </c>
      <c r="J21" s="114" t="s">
        <v>157</v>
      </c>
      <c r="K21" s="114" t="s">
        <v>158</v>
      </c>
      <c r="L21" s="114" t="s">
        <v>101</v>
      </c>
      <c r="M21" s="114" t="s">
        <v>144</v>
      </c>
      <c r="N21" s="114" t="s">
        <v>149</v>
      </c>
    </row>
    <row r="22" spans="1:14" s="6" customFormat="1" x14ac:dyDescent="0.2">
      <c r="A22" s="119">
        <v>18</v>
      </c>
      <c r="B22" s="115" t="s">
        <v>159</v>
      </c>
      <c r="C22" s="116"/>
      <c r="D22" s="114" t="s">
        <v>97</v>
      </c>
      <c r="E22" s="114" t="s">
        <v>87</v>
      </c>
      <c r="F22" s="114" t="s">
        <v>77</v>
      </c>
      <c r="G22" s="117">
        <f>VLOOKUP(D22,'[1]000'!$F$19:$G$31,2,0)</f>
        <v>0.6</v>
      </c>
      <c r="H22" s="114" t="s">
        <v>98</v>
      </c>
      <c r="I22" s="118" t="s">
        <v>156</v>
      </c>
      <c r="J22" s="114" t="s">
        <v>160</v>
      </c>
      <c r="K22" s="114" t="s">
        <v>161</v>
      </c>
      <c r="L22" s="114" t="s">
        <v>101</v>
      </c>
      <c r="M22" s="114" t="s">
        <v>144</v>
      </c>
      <c r="N22" s="114" t="s">
        <v>149</v>
      </c>
    </row>
    <row r="23" spans="1:14" s="6" customFormat="1" x14ac:dyDescent="0.2">
      <c r="A23" s="119">
        <v>19</v>
      </c>
      <c r="B23" s="115" t="s">
        <v>162</v>
      </c>
      <c r="C23" s="116"/>
      <c r="D23" s="114" t="s">
        <v>97</v>
      </c>
      <c r="E23" s="114" t="s">
        <v>87</v>
      </c>
      <c r="F23" s="114" t="s">
        <v>77</v>
      </c>
      <c r="G23" s="117">
        <f>VLOOKUP(D23,'[1]000'!$F$19:$G$31,2,0)</f>
        <v>0.6</v>
      </c>
      <c r="H23" s="114" t="s">
        <v>147</v>
      </c>
      <c r="I23" s="118" t="s">
        <v>126</v>
      </c>
      <c r="J23" s="114" t="s">
        <v>163</v>
      </c>
      <c r="K23" s="114" t="s">
        <v>164</v>
      </c>
      <c r="L23" s="114" t="s">
        <v>101</v>
      </c>
      <c r="M23" s="114" t="s">
        <v>144</v>
      </c>
      <c r="N23" s="114" t="s">
        <v>149</v>
      </c>
    </row>
    <row r="24" spans="1:14" s="6" customFormat="1" x14ac:dyDescent="0.2">
      <c r="A24" s="119">
        <v>20</v>
      </c>
      <c r="B24" s="115" t="s">
        <v>150</v>
      </c>
      <c r="C24" s="116"/>
      <c r="D24" s="114" t="s">
        <v>97</v>
      </c>
      <c r="E24" s="114" t="s">
        <v>87</v>
      </c>
      <c r="F24" s="114" t="s">
        <v>77</v>
      </c>
      <c r="G24" s="117">
        <f>VLOOKUP(D24,'[1]000'!$F$19:$G$31,2,0)</f>
        <v>0.6</v>
      </c>
      <c r="H24" s="114" t="s">
        <v>151</v>
      </c>
      <c r="I24" s="118" t="s">
        <v>165</v>
      </c>
      <c r="J24" s="114" t="s">
        <v>153</v>
      </c>
      <c r="K24" s="114" t="s">
        <v>166</v>
      </c>
      <c r="L24" s="114" t="s">
        <v>101</v>
      </c>
      <c r="M24" s="114" t="s">
        <v>144</v>
      </c>
      <c r="N24" s="114" t="s">
        <v>149</v>
      </c>
    </row>
    <row r="25" spans="1:14" s="6" customFormat="1" x14ac:dyDescent="0.2">
      <c r="A25" s="114">
        <v>21</v>
      </c>
      <c r="B25" s="115" t="s">
        <v>167</v>
      </c>
      <c r="C25" s="116"/>
      <c r="D25" s="114" t="s">
        <v>97</v>
      </c>
      <c r="E25" s="114" t="s">
        <v>87</v>
      </c>
      <c r="F25" s="114" t="s">
        <v>77</v>
      </c>
      <c r="G25" s="117">
        <f>VLOOKUP(D25,'[2]000'!$F$19:$G$31,2,0)</f>
        <v>0.6</v>
      </c>
      <c r="H25" s="114" t="s">
        <v>168</v>
      </c>
      <c r="I25" s="118" t="s">
        <v>169</v>
      </c>
      <c r="J25" s="114"/>
      <c r="K25" s="114" t="s">
        <v>170</v>
      </c>
      <c r="L25" s="114" t="s">
        <v>101</v>
      </c>
      <c r="M25" s="114" t="s">
        <v>4</v>
      </c>
      <c r="N25" s="114" t="s">
        <v>123</v>
      </c>
    </row>
    <row r="26" spans="1:14" s="6" customFormat="1" x14ac:dyDescent="0.2">
      <c r="A26" s="114">
        <v>22</v>
      </c>
      <c r="B26" s="115" t="s">
        <v>171</v>
      </c>
      <c r="C26" s="116"/>
      <c r="D26" s="114" t="s">
        <v>75</v>
      </c>
      <c r="E26" s="114" t="s">
        <v>76</v>
      </c>
      <c r="F26" s="114" t="s">
        <v>77</v>
      </c>
      <c r="G26" s="117">
        <f>VLOOKUP(D26,'[2]000'!$F$19:$G$31,2,0)</f>
        <v>1</v>
      </c>
      <c r="H26" s="114" t="s">
        <v>172</v>
      </c>
      <c r="I26" s="118" t="s">
        <v>173</v>
      </c>
      <c r="J26" s="114" t="s">
        <v>174</v>
      </c>
      <c r="K26" s="114" t="s">
        <v>175</v>
      </c>
      <c r="L26" s="114" t="s">
        <v>101</v>
      </c>
      <c r="M26" s="114" t="s">
        <v>4</v>
      </c>
      <c r="N26" s="114" t="s">
        <v>176</v>
      </c>
    </row>
    <row r="27" spans="1:14" s="6" customFormat="1" x14ac:dyDescent="0.2">
      <c r="A27" s="114">
        <v>23</v>
      </c>
      <c r="B27" s="115" t="s">
        <v>177</v>
      </c>
      <c r="C27" s="116"/>
      <c r="D27" s="114" t="s">
        <v>97</v>
      </c>
      <c r="E27" s="114" t="s">
        <v>87</v>
      </c>
      <c r="F27" s="114" t="s">
        <v>77</v>
      </c>
      <c r="G27" s="117">
        <f>VLOOKUP(D27,'[2]000'!$F$19:$G$31,2,0)</f>
        <v>0.6</v>
      </c>
      <c r="H27" s="114" t="s">
        <v>178</v>
      </c>
      <c r="I27" s="118" t="s">
        <v>179</v>
      </c>
      <c r="J27" s="114" t="s">
        <v>180</v>
      </c>
      <c r="K27" s="114" t="s">
        <v>181</v>
      </c>
      <c r="L27" s="114" t="s">
        <v>101</v>
      </c>
      <c r="M27" s="114" t="s">
        <v>4</v>
      </c>
      <c r="N27" s="114" t="s">
        <v>128</v>
      </c>
    </row>
    <row r="28" spans="1:14" s="6" customFormat="1" x14ac:dyDescent="0.2">
      <c r="A28" s="119">
        <v>24</v>
      </c>
      <c r="B28" s="115" t="s">
        <v>182</v>
      </c>
      <c r="C28" s="116"/>
      <c r="D28" s="114" t="s">
        <v>86</v>
      </c>
      <c r="E28" s="114" t="s">
        <v>87</v>
      </c>
      <c r="F28" s="114" t="s">
        <v>77</v>
      </c>
      <c r="G28" s="117">
        <f>VLOOKUP(D28,'[3]000'!$F$19:$G$31,2,0)</f>
        <v>0.8</v>
      </c>
      <c r="H28" s="114" t="s">
        <v>183</v>
      </c>
      <c r="I28" s="118" t="s">
        <v>184</v>
      </c>
      <c r="J28" s="114" t="s">
        <v>185</v>
      </c>
      <c r="K28" s="114" t="s">
        <v>186</v>
      </c>
      <c r="L28" s="114" t="s">
        <v>82</v>
      </c>
      <c r="M28" s="114" t="s">
        <v>4</v>
      </c>
      <c r="N28" s="114" t="s">
        <v>187</v>
      </c>
    </row>
    <row r="29" spans="1:14" s="6" customFormat="1" x14ac:dyDescent="0.2">
      <c r="A29" s="119">
        <v>25</v>
      </c>
      <c r="B29" s="115" t="s">
        <v>188</v>
      </c>
      <c r="C29" s="116"/>
      <c r="D29" s="114" t="s">
        <v>75</v>
      </c>
      <c r="E29" s="114" t="s">
        <v>76</v>
      </c>
      <c r="F29" s="114" t="s">
        <v>77</v>
      </c>
      <c r="G29" s="117">
        <f>VLOOKUP(D29,'[3]000'!$F$19:$G$31,2,0)</f>
        <v>1</v>
      </c>
      <c r="H29" s="114" t="s">
        <v>189</v>
      </c>
      <c r="I29" s="118" t="s">
        <v>190</v>
      </c>
      <c r="J29" s="114" t="s">
        <v>191</v>
      </c>
      <c r="K29" s="114" t="s">
        <v>192</v>
      </c>
      <c r="L29" s="114" t="s">
        <v>82</v>
      </c>
      <c r="M29" s="114" t="s">
        <v>4</v>
      </c>
      <c r="N29" s="114" t="s">
        <v>187</v>
      </c>
    </row>
    <row r="30" spans="1:14" s="6" customFormat="1" x14ac:dyDescent="0.2">
      <c r="A30" s="119">
        <v>26</v>
      </c>
      <c r="B30" s="115" t="s">
        <v>193</v>
      </c>
      <c r="C30" s="116"/>
      <c r="D30" s="114" t="s">
        <v>97</v>
      </c>
      <c r="E30" s="114" t="s">
        <v>87</v>
      </c>
      <c r="F30" s="114" t="s">
        <v>77</v>
      </c>
      <c r="G30" s="117">
        <f>VLOOKUP(D30,'[3]000'!$F$19:$G$31,2,0)</f>
        <v>0.6</v>
      </c>
      <c r="H30" s="114" t="s">
        <v>120</v>
      </c>
      <c r="I30" s="118" t="s">
        <v>194</v>
      </c>
      <c r="J30" s="114" t="s">
        <v>195</v>
      </c>
      <c r="K30" s="114" t="s">
        <v>196</v>
      </c>
      <c r="L30" s="114" t="s">
        <v>101</v>
      </c>
      <c r="M30" s="114" t="s">
        <v>4</v>
      </c>
      <c r="N30" s="114" t="s">
        <v>123</v>
      </c>
    </row>
    <row r="31" spans="1:14" s="6" customFormat="1" x14ac:dyDescent="0.2">
      <c r="A31" s="119">
        <v>27</v>
      </c>
      <c r="B31" s="115" t="s">
        <v>197</v>
      </c>
      <c r="C31" s="116"/>
      <c r="D31" s="114" t="s">
        <v>198</v>
      </c>
      <c r="E31" s="114" t="s">
        <v>77</v>
      </c>
      <c r="F31" s="114" t="s">
        <v>87</v>
      </c>
      <c r="G31" s="117">
        <f>VLOOKUP(D31,'[3]000'!$F$19:$G$31,2,0)</f>
        <v>0.2</v>
      </c>
      <c r="H31" s="114" t="s">
        <v>199</v>
      </c>
      <c r="I31" s="118" t="s">
        <v>200</v>
      </c>
      <c r="J31" s="114" t="s">
        <v>201</v>
      </c>
      <c r="K31" s="114" t="s">
        <v>202</v>
      </c>
      <c r="L31" s="114" t="s">
        <v>101</v>
      </c>
      <c r="M31" s="114" t="s">
        <v>4</v>
      </c>
      <c r="N31" s="114" t="s">
        <v>203</v>
      </c>
    </row>
    <row r="32" spans="1:14" s="6" customFormat="1" x14ac:dyDescent="0.2">
      <c r="A32" s="119">
        <v>28</v>
      </c>
      <c r="B32" s="115" t="s">
        <v>204</v>
      </c>
      <c r="C32" s="116"/>
      <c r="D32" s="114" t="s">
        <v>97</v>
      </c>
      <c r="E32" s="114" t="s">
        <v>87</v>
      </c>
      <c r="F32" s="114" t="s">
        <v>77</v>
      </c>
      <c r="G32" s="117">
        <f>VLOOKUP(D32,'[3]000'!$F$19:$G$31,2,0)</f>
        <v>0.6</v>
      </c>
      <c r="H32" s="114" t="s">
        <v>205</v>
      </c>
      <c r="I32" s="118" t="s">
        <v>206</v>
      </c>
      <c r="J32" s="114" t="s">
        <v>207</v>
      </c>
      <c r="K32" s="114" t="s">
        <v>208</v>
      </c>
      <c r="L32" s="114" t="s">
        <v>101</v>
      </c>
      <c r="M32" s="114" t="s">
        <v>4</v>
      </c>
      <c r="N32" s="114" t="s">
        <v>128</v>
      </c>
    </row>
    <row r="33" spans="1:14" s="6" customFormat="1" x14ac:dyDescent="0.2">
      <c r="A33" s="119">
        <v>29</v>
      </c>
      <c r="B33" s="120" t="s">
        <v>209</v>
      </c>
      <c r="C33" s="122"/>
      <c r="D33" s="114" t="s">
        <v>198</v>
      </c>
      <c r="E33" s="114" t="s">
        <v>77</v>
      </c>
      <c r="F33" s="114" t="s">
        <v>87</v>
      </c>
      <c r="G33" s="117">
        <f>VLOOKUP(D33,'[4]000'!$F$19:$G$31,2,0)</f>
        <v>0.2</v>
      </c>
      <c r="H33" s="114" t="s">
        <v>210</v>
      </c>
      <c r="I33" s="118">
        <v>242853</v>
      </c>
      <c r="J33" s="114" t="s">
        <v>211</v>
      </c>
      <c r="K33" s="114" t="s">
        <v>212</v>
      </c>
      <c r="L33" s="114" t="s">
        <v>101</v>
      </c>
      <c r="M33" s="114" t="s">
        <v>213</v>
      </c>
      <c r="N33" s="114" t="s">
        <v>214</v>
      </c>
    </row>
    <row r="34" spans="1:14" s="6" customFormat="1" x14ac:dyDescent="0.2">
      <c r="A34" s="119">
        <v>30</v>
      </c>
      <c r="B34" s="120" t="s">
        <v>215</v>
      </c>
      <c r="C34" s="122"/>
      <c r="D34" s="114" t="s">
        <v>198</v>
      </c>
      <c r="E34" s="114" t="s">
        <v>77</v>
      </c>
      <c r="F34" s="114" t="s">
        <v>87</v>
      </c>
      <c r="G34" s="117">
        <f>VLOOKUP(D34,'[4]000'!$F$19:$G$31,2,0)</f>
        <v>0.2</v>
      </c>
      <c r="H34" s="114" t="s">
        <v>210</v>
      </c>
      <c r="I34" s="118">
        <v>242853</v>
      </c>
      <c r="J34" s="114" t="s">
        <v>216</v>
      </c>
      <c r="K34" s="114" t="s">
        <v>217</v>
      </c>
      <c r="L34" s="114" t="s">
        <v>101</v>
      </c>
      <c r="M34" s="114" t="s">
        <v>213</v>
      </c>
      <c r="N34" s="114" t="s">
        <v>214</v>
      </c>
    </row>
    <row r="35" spans="1:14" s="6" customFormat="1" x14ac:dyDescent="0.2">
      <c r="A35" s="119">
        <v>31</v>
      </c>
      <c r="B35" s="120" t="s">
        <v>218</v>
      </c>
      <c r="C35" s="122"/>
      <c r="D35" s="114" t="s">
        <v>198</v>
      </c>
      <c r="E35" s="114" t="s">
        <v>77</v>
      </c>
      <c r="F35" s="114" t="s">
        <v>87</v>
      </c>
      <c r="G35" s="117">
        <f>VLOOKUP(D35,'[4]000'!$F$19:$G$31,2,0)</f>
        <v>0.2</v>
      </c>
      <c r="H35" s="114" t="s">
        <v>210</v>
      </c>
      <c r="I35" s="118">
        <v>242853</v>
      </c>
      <c r="J35" s="114" t="s">
        <v>219</v>
      </c>
      <c r="K35" s="114" t="s">
        <v>220</v>
      </c>
      <c r="L35" s="114" t="s">
        <v>101</v>
      </c>
      <c r="M35" s="114" t="s">
        <v>213</v>
      </c>
      <c r="N35" s="114" t="s">
        <v>214</v>
      </c>
    </row>
    <row r="36" spans="1:14" s="6" customFormat="1" x14ac:dyDescent="0.2">
      <c r="A36" s="119">
        <v>32</v>
      </c>
      <c r="B36" s="120" t="s">
        <v>221</v>
      </c>
      <c r="C36" s="122"/>
      <c r="D36" s="114" t="s">
        <v>198</v>
      </c>
      <c r="E36" s="114" t="s">
        <v>77</v>
      </c>
      <c r="F36" s="114" t="s">
        <v>87</v>
      </c>
      <c r="G36" s="117">
        <f>VLOOKUP(D36,'[4]000'!$F$19:$G$31,2,0)</f>
        <v>0.2</v>
      </c>
      <c r="H36" s="114" t="s">
        <v>210</v>
      </c>
      <c r="I36" s="118">
        <v>242853</v>
      </c>
      <c r="J36" s="114" t="s">
        <v>219</v>
      </c>
      <c r="K36" s="114" t="s">
        <v>222</v>
      </c>
      <c r="L36" s="114" t="s">
        <v>101</v>
      </c>
      <c r="M36" s="114" t="s">
        <v>213</v>
      </c>
      <c r="N36" s="114" t="s">
        <v>214</v>
      </c>
    </row>
    <row r="37" spans="1:14" s="6" customFormat="1" x14ac:dyDescent="0.2">
      <c r="A37" s="119">
        <v>33</v>
      </c>
      <c r="B37" s="120" t="s">
        <v>223</v>
      </c>
      <c r="C37" s="122"/>
      <c r="D37" s="114" t="s">
        <v>198</v>
      </c>
      <c r="E37" s="114" t="s">
        <v>77</v>
      </c>
      <c r="F37" s="114" t="s">
        <v>87</v>
      </c>
      <c r="G37" s="117">
        <f>VLOOKUP(D37,'[4]000'!$F$19:$G$31,2,0)</f>
        <v>0.2</v>
      </c>
      <c r="H37" s="114" t="s">
        <v>210</v>
      </c>
      <c r="I37" s="118">
        <v>242853</v>
      </c>
      <c r="J37" s="114" t="s">
        <v>224</v>
      </c>
      <c r="K37" s="114" t="s">
        <v>225</v>
      </c>
      <c r="L37" s="114" t="s">
        <v>101</v>
      </c>
      <c r="M37" s="114" t="s">
        <v>213</v>
      </c>
      <c r="N37" s="114" t="s">
        <v>214</v>
      </c>
    </row>
    <row r="38" spans="1:14" s="6" customFormat="1" x14ac:dyDescent="0.2">
      <c r="A38" s="119">
        <v>34</v>
      </c>
      <c r="B38" s="120" t="s">
        <v>226</v>
      </c>
      <c r="C38" s="122"/>
      <c r="D38" s="114" t="s">
        <v>198</v>
      </c>
      <c r="E38" s="114" t="s">
        <v>77</v>
      </c>
      <c r="F38" s="114" t="s">
        <v>87</v>
      </c>
      <c r="G38" s="117">
        <f>VLOOKUP(D38,'[4]000'!$F$19:$G$31,2,0)</f>
        <v>0.2</v>
      </c>
      <c r="H38" s="114" t="s">
        <v>210</v>
      </c>
      <c r="I38" s="118">
        <v>242853</v>
      </c>
      <c r="J38" s="114" t="s">
        <v>227</v>
      </c>
      <c r="K38" s="114" t="s">
        <v>228</v>
      </c>
      <c r="L38" s="114" t="s">
        <v>101</v>
      </c>
      <c r="M38" s="114" t="s">
        <v>213</v>
      </c>
      <c r="N38" s="114" t="s">
        <v>214</v>
      </c>
    </row>
    <row r="39" spans="1:14" s="6" customFormat="1" x14ac:dyDescent="0.2">
      <c r="A39" s="119">
        <v>35</v>
      </c>
      <c r="B39" s="120" t="s">
        <v>229</v>
      </c>
      <c r="C39" s="122"/>
      <c r="D39" s="114" t="s">
        <v>198</v>
      </c>
      <c r="E39" s="114" t="s">
        <v>77</v>
      </c>
      <c r="F39" s="114" t="s">
        <v>87</v>
      </c>
      <c r="G39" s="117">
        <f>VLOOKUP(D39,'[4]000'!$F$19:$G$31,2,0)</f>
        <v>0.2</v>
      </c>
      <c r="H39" s="114" t="s">
        <v>210</v>
      </c>
      <c r="I39" s="118">
        <v>242853</v>
      </c>
      <c r="J39" s="114" t="s">
        <v>230</v>
      </c>
      <c r="K39" s="114" t="s">
        <v>231</v>
      </c>
      <c r="L39" s="114" t="s">
        <v>101</v>
      </c>
      <c r="M39" s="114" t="s">
        <v>213</v>
      </c>
      <c r="N39" s="114" t="s">
        <v>214</v>
      </c>
    </row>
    <row r="40" spans="1:14" s="6" customFormat="1" x14ac:dyDescent="0.2">
      <c r="A40" s="119">
        <v>36</v>
      </c>
      <c r="B40" s="120" t="s">
        <v>232</v>
      </c>
      <c r="C40" s="122"/>
      <c r="D40" s="114" t="s">
        <v>198</v>
      </c>
      <c r="E40" s="114" t="s">
        <v>77</v>
      </c>
      <c r="F40" s="114" t="s">
        <v>87</v>
      </c>
      <c r="G40" s="117">
        <f>VLOOKUP(D40,'[4]000'!$F$19:$G$31,2,0)</f>
        <v>0.2</v>
      </c>
      <c r="H40" s="114" t="s">
        <v>210</v>
      </c>
      <c r="I40" s="118">
        <v>242853</v>
      </c>
      <c r="J40" s="114" t="s">
        <v>233</v>
      </c>
      <c r="K40" s="114" t="s">
        <v>234</v>
      </c>
      <c r="L40" s="114" t="s">
        <v>101</v>
      </c>
      <c r="M40" s="114" t="s">
        <v>213</v>
      </c>
      <c r="N40" s="114" t="s">
        <v>214</v>
      </c>
    </row>
    <row r="41" spans="1:14" s="6" customFormat="1" x14ac:dyDescent="0.2">
      <c r="A41" s="119">
        <v>37</v>
      </c>
      <c r="B41" s="120" t="s">
        <v>235</v>
      </c>
      <c r="C41" s="122"/>
      <c r="D41" s="114" t="s">
        <v>198</v>
      </c>
      <c r="E41" s="114" t="s">
        <v>77</v>
      </c>
      <c r="F41" s="114" t="s">
        <v>87</v>
      </c>
      <c r="G41" s="117">
        <f>VLOOKUP(D41,'[4]000'!$F$19:$G$31,2,0)</f>
        <v>0.2</v>
      </c>
      <c r="H41" s="114" t="s">
        <v>210</v>
      </c>
      <c r="I41" s="118">
        <v>242853</v>
      </c>
      <c r="J41" s="114" t="s">
        <v>236</v>
      </c>
      <c r="K41" s="114" t="s">
        <v>237</v>
      </c>
      <c r="L41" s="114" t="s">
        <v>101</v>
      </c>
      <c r="M41" s="114" t="s">
        <v>213</v>
      </c>
      <c r="N41" s="114" t="s">
        <v>214</v>
      </c>
    </row>
    <row r="42" spans="1:14" s="6" customFormat="1" x14ac:dyDescent="0.2">
      <c r="A42" s="119">
        <v>38</v>
      </c>
      <c r="B42" s="120" t="s">
        <v>238</v>
      </c>
      <c r="C42" s="122"/>
      <c r="D42" s="114" t="s">
        <v>198</v>
      </c>
      <c r="E42" s="114" t="s">
        <v>77</v>
      </c>
      <c r="F42" s="114" t="s">
        <v>87</v>
      </c>
      <c r="G42" s="117">
        <f>VLOOKUP(D42,'[4]000'!$F$19:$G$31,2,0)</f>
        <v>0.2</v>
      </c>
      <c r="H42" s="114" t="s">
        <v>210</v>
      </c>
      <c r="I42" s="118">
        <v>242853</v>
      </c>
      <c r="J42" s="114" t="s">
        <v>239</v>
      </c>
      <c r="K42" s="114" t="s">
        <v>240</v>
      </c>
      <c r="L42" s="114" t="s">
        <v>101</v>
      </c>
      <c r="M42" s="114" t="s">
        <v>213</v>
      </c>
      <c r="N42" s="114" t="s">
        <v>214</v>
      </c>
    </row>
    <row r="43" spans="1:14" s="6" customFormat="1" x14ac:dyDescent="0.2">
      <c r="A43" s="119">
        <v>39</v>
      </c>
      <c r="B43" s="120" t="s">
        <v>241</v>
      </c>
      <c r="C43" s="122"/>
      <c r="D43" s="114" t="s">
        <v>198</v>
      </c>
      <c r="E43" s="114" t="s">
        <v>77</v>
      </c>
      <c r="F43" s="114" t="s">
        <v>87</v>
      </c>
      <c r="G43" s="117">
        <f>VLOOKUP(D43,'[4]000'!$F$19:$G$31,2,0)</f>
        <v>0.2</v>
      </c>
      <c r="H43" s="114" t="s">
        <v>210</v>
      </c>
      <c r="I43" s="118">
        <v>242853</v>
      </c>
      <c r="J43" s="114" t="s">
        <v>242</v>
      </c>
      <c r="K43" s="114" t="s">
        <v>240</v>
      </c>
      <c r="L43" s="114" t="s">
        <v>101</v>
      </c>
      <c r="M43" s="114" t="s">
        <v>213</v>
      </c>
      <c r="N43" s="114" t="s">
        <v>214</v>
      </c>
    </row>
    <row r="44" spans="1:14" s="6" customFormat="1" x14ac:dyDescent="0.2">
      <c r="A44" s="119">
        <v>40</v>
      </c>
      <c r="B44" s="120" t="s">
        <v>243</v>
      </c>
      <c r="C44" s="122"/>
      <c r="D44" s="114" t="s">
        <v>198</v>
      </c>
      <c r="E44" s="114" t="s">
        <v>77</v>
      </c>
      <c r="F44" s="114" t="s">
        <v>87</v>
      </c>
      <c r="G44" s="117">
        <f>VLOOKUP(D44,'[4]000'!$F$19:$G$31,2,0)</f>
        <v>0.2</v>
      </c>
      <c r="H44" s="114" t="s">
        <v>210</v>
      </c>
      <c r="I44" s="118">
        <v>242853</v>
      </c>
      <c r="J44" s="114" t="s">
        <v>244</v>
      </c>
      <c r="K44" s="114" t="s">
        <v>245</v>
      </c>
      <c r="L44" s="114" t="s">
        <v>101</v>
      </c>
      <c r="M44" s="114" t="s">
        <v>213</v>
      </c>
      <c r="N44" s="114" t="s">
        <v>214</v>
      </c>
    </row>
    <row r="45" spans="1:14" s="6" customFormat="1" x14ac:dyDescent="0.2">
      <c r="A45" s="119">
        <v>41</v>
      </c>
      <c r="B45" s="120" t="s">
        <v>246</v>
      </c>
      <c r="C45" s="122"/>
      <c r="D45" s="114" t="s">
        <v>198</v>
      </c>
      <c r="E45" s="114" t="s">
        <v>77</v>
      </c>
      <c r="F45" s="114" t="s">
        <v>87</v>
      </c>
      <c r="G45" s="117">
        <f>VLOOKUP(D45,'[4]000'!$F$19:$G$31,2,0)</f>
        <v>0.2</v>
      </c>
      <c r="H45" s="114" t="s">
        <v>210</v>
      </c>
      <c r="I45" s="118">
        <v>242853</v>
      </c>
      <c r="J45" s="114" t="s">
        <v>247</v>
      </c>
      <c r="K45" s="114" t="s">
        <v>245</v>
      </c>
      <c r="L45" s="114" t="s">
        <v>101</v>
      </c>
      <c r="M45" s="114" t="s">
        <v>213</v>
      </c>
      <c r="N45" s="114" t="s">
        <v>214</v>
      </c>
    </row>
    <row r="46" spans="1:14" s="6" customFormat="1" x14ac:dyDescent="0.2">
      <c r="A46" s="119">
        <v>42</v>
      </c>
      <c r="B46" s="120" t="s">
        <v>248</v>
      </c>
      <c r="C46" s="122"/>
      <c r="D46" s="114" t="s">
        <v>198</v>
      </c>
      <c r="E46" s="114" t="s">
        <v>77</v>
      </c>
      <c r="F46" s="114" t="s">
        <v>87</v>
      </c>
      <c r="G46" s="117">
        <f>VLOOKUP(D46,'[4]000'!$F$19:$G$31,2,0)</f>
        <v>0.2</v>
      </c>
      <c r="H46" s="114" t="s">
        <v>210</v>
      </c>
      <c r="I46" s="118">
        <v>242853</v>
      </c>
      <c r="J46" s="114" t="s">
        <v>249</v>
      </c>
      <c r="K46" s="114" t="s">
        <v>250</v>
      </c>
      <c r="L46" s="114" t="s">
        <v>101</v>
      </c>
      <c r="M46" s="114" t="s">
        <v>213</v>
      </c>
      <c r="N46" s="114" t="s">
        <v>214</v>
      </c>
    </row>
    <row r="47" spans="1:14" s="6" customFormat="1" x14ac:dyDescent="0.2">
      <c r="A47" s="119">
        <v>43</v>
      </c>
      <c r="B47" s="120" t="s">
        <v>251</v>
      </c>
      <c r="C47" s="122"/>
      <c r="D47" s="114" t="s">
        <v>198</v>
      </c>
      <c r="E47" s="114" t="s">
        <v>77</v>
      </c>
      <c r="F47" s="114" t="s">
        <v>87</v>
      </c>
      <c r="G47" s="117">
        <f>VLOOKUP(D47,'[4]000'!$F$19:$G$31,2,0)</f>
        <v>0.2</v>
      </c>
      <c r="H47" s="114" t="s">
        <v>210</v>
      </c>
      <c r="I47" s="118">
        <v>242853</v>
      </c>
      <c r="J47" s="114" t="s">
        <v>252</v>
      </c>
      <c r="K47" s="114" t="s">
        <v>250</v>
      </c>
      <c r="L47" s="114" t="s">
        <v>101</v>
      </c>
      <c r="M47" s="114" t="s">
        <v>213</v>
      </c>
      <c r="N47" s="114" t="s">
        <v>214</v>
      </c>
    </row>
    <row r="48" spans="1:14" s="6" customFormat="1" x14ac:dyDescent="0.2">
      <c r="A48" s="119">
        <v>44</v>
      </c>
      <c r="B48" s="120" t="s">
        <v>253</v>
      </c>
      <c r="C48" s="122"/>
      <c r="D48" s="114" t="s">
        <v>198</v>
      </c>
      <c r="E48" s="114" t="s">
        <v>77</v>
      </c>
      <c r="F48" s="114" t="s">
        <v>87</v>
      </c>
      <c r="G48" s="117">
        <f>VLOOKUP(D48,'[4]000'!$F$19:$G$31,2,0)</f>
        <v>0.2</v>
      </c>
      <c r="H48" s="114" t="s">
        <v>210</v>
      </c>
      <c r="I48" s="118">
        <v>242853</v>
      </c>
      <c r="J48" s="114" t="s">
        <v>254</v>
      </c>
      <c r="K48" s="114" t="s">
        <v>255</v>
      </c>
      <c r="L48" s="114" t="s">
        <v>101</v>
      </c>
      <c r="M48" s="114" t="s">
        <v>213</v>
      </c>
      <c r="N48" s="114" t="s">
        <v>214</v>
      </c>
    </row>
    <row r="49" spans="1:14" s="6" customFormat="1" x14ac:dyDescent="0.2">
      <c r="A49" s="119">
        <v>45</v>
      </c>
      <c r="B49" s="120" t="s">
        <v>256</v>
      </c>
      <c r="C49" s="122"/>
      <c r="D49" s="114" t="s">
        <v>198</v>
      </c>
      <c r="E49" s="114" t="s">
        <v>77</v>
      </c>
      <c r="F49" s="114" t="s">
        <v>87</v>
      </c>
      <c r="G49" s="117">
        <f>VLOOKUP(D49,'[4]000'!$F$19:$G$31,2,0)</f>
        <v>0.2</v>
      </c>
      <c r="H49" s="114" t="s">
        <v>210</v>
      </c>
      <c r="I49" s="118">
        <v>242853</v>
      </c>
      <c r="J49" s="114" t="s">
        <v>257</v>
      </c>
      <c r="K49" s="114" t="s">
        <v>255</v>
      </c>
      <c r="L49" s="114" t="s">
        <v>101</v>
      </c>
      <c r="M49" s="114" t="s">
        <v>213</v>
      </c>
      <c r="N49" s="114" t="s">
        <v>214</v>
      </c>
    </row>
    <row r="50" spans="1:14" s="6" customFormat="1" x14ac:dyDescent="0.2">
      <c r="A50" s="119">
        <v>46</v>
      </c>
      <c r="B50" s="120" t="s">
        <v>258</v>
      </c>
      <c r="C50" s="122"/>
      <c r="D50" s="114" t="s">
        <v>198</v>
      </c>
      <c r="E50" s="114" t="s">
        <v>77</v>
      </c>
      <c r="F50" s="114" t="s">
        <v>87</v>
      </c>
      <c r="G50" s="117">
        <f>VLOOKUP(D50,'[4]000'!$F$19:$G$31,2,0)</f>
        <v>0.2</v>
      </c>
      <c r="H50" s="114" t="s">
        <v>210</v>
      </c>
      <c r="I50" s="118">
        <v>242853</v>
      </c>
      <c r="J50" s="114" t="s">
        <v>259</v>
      </c>
      <c r="K50" s="114" t="s">
        <v>260</v>
      </c>
      <c r="L50" s="114" t="s">
        <v>101</v>
      </c>
      <c r="M50" s="114" t="s">
        <v>213</v>
      </c>
      <c r="N50" s="114" t="s">
        <v>214</v>
      </c>
    </row>
    <row r="51" spans="1:14" s="6" customFormat="1" x14ac:dyDescent="0.2">
      <c r="A51" s="119">
        <v>47</v>
      </c>
      <c r="B51" s="120" t="s">
        <v>261</v>
      </c>
      <c r="C51" s="122"/>
      <c r="D51" s="114" t="s">
        <v>198</v>
      </c>
      <c r="E51" s="114" t="s">
        <v>77</v>
      </c>
      <c r="F51" s="114" t="s">
        <v>87</v>
      </c>
      <c r="G51" s="117">
        <f>VLOOKUP(D51,'[4]000'!$F$19:$G$31,2,0)</f>
        <v>0.2</v>
      </c>
      <c r="H51" s="114" t="s">
        <v>210</v>
      </c>
      <c r="I51" s="118">
        <v>242853</v>
      </c>
      <c r="J51" s="114" t="s">
        <v>262</v>
      </c>
      <c r="K51" s="114" t="s">
        <v>260</v>
      </c>
      <c r="L51" s="114" t="s">
        <v>101</v>
      </c>
      <c r="M51" s="114" t="s">
        <v>213</v>
      </c>
      <c r="N51" s="114" t="s">
        <v>214</v>
      </c>
    </row>
    <row r="52" spans="1:14" s="6" customFormat="1" x14ac:dyDescent="0.2">
      <c r="A52" s="119">
        <v>48</v>
      </c>
      <c r="B52" s="120" t="s">
        <v>263</v>
      </c>
      <c r="C52" s="122"/>
      <c r="D52" s="114" t="s">
        <v>198</v>
      </c>
      <c r="E52" s="114" t="s">
        <v>77</v>
      </c>
      <c r="F52" s="114" t="s">
        <v>87</v>
      </c>
      <c r="G52" s="117">
        <f>VLOOKUP(D52,'[4]000'!$F$19:$G$31,2,0)</f>
        <v>0.2</v>
      </c>
      <c r="H52" s="114" t="s">
        <v>210</v>
      </c>
      <c r="I52" s="118">
        <v>242853</v>
      </c>
      <c r="J52" s="114" t="s">
        <v>264</v>
      </c>
      <c r="K52" s="114" t="s">
        <v>265</v>
      </c>
      <c r="L52" s="114" t="s">
        <v>101</v>
      </c>
      <c r="M52" s="114" t="s">
        <v>213</v>
      </c>
      <c r="N52" s="114" t="s">
        <v>214</v>
      </c>
    </row>
    <row r="53" spans="1:14" s="6" customFormat="1" x14ac:dyDescent="0.2">
      <c r="A53" s="119">
        <v>49</v>
      </c>
      <c r="B53" s="120" t="s">
        <v>266</v>
      </c>
      <c r="C53" s="122"/>
      <c r="D53" s="114" t="s">
        <v>198</v>
      </c>
      <c r="E53" s="114" t="s">
        <v>77</v>
      </c>
      <c r="F53" s="114" t="s">
        <v>87</v>
      </c>
      <c r="G53" s="117">
        <f>VLOOKUP(D53,'[4]000'!$F$19:$G$31,2,0)</f>
        <v>0.2</v>
      </c>
      <c r="H53" s="114" t="s">
        <v>210</v>
      </c>
      <c r="I53" s="118">
        <v>242853</v>
      </c>
      <c r="J53" s="114" t="s">
        <v>267</v>
      </c>
      <c r="K53" s="114" t="s">
        <v>265</v>
      </c>
      <c r="L53" s="114" t="s">
        <v>101</v>
      </c>
      <c r="M53" s="114" t="s">
        <v>213</v>
      </c>
      <c r="N53" s="114" t="s">
        <v>214</v>
      </c>
    </row>
    <row r="54" spans="1:14" s="6" customFormat="1" x14ac:dyDescent="0.2">
      <c r="A54" s="119">
        <v>50</v>
      </c>
      <c r="B54" s="120" t="s">
        <v>268</v>
      </c>
      <c r="C54" s="122"/>
      <c r="D54" s="114" t="s">
        <v>198</v>
      </c>
      <c r="E54" s="114" t="s">
        <v>77</v>
      </c>
      <c r="F54" s="114" t="s">
        <v>87</v>
      </c>
      <c r="G54" s="117">
        <f>VLOOKUP(D54,'[4]000'!$F$19:$G$31,2,0)</f>
        <v>0.2</v>
      </c>
      <c r="H54" s="114" t="s">
        <v>210</v>
      </c>
      <c r="I54" s="118">
        <v>242853</v>
      </c>
      <c r="J54" s="114" t="s">
        <v>269</v>
      </c>
      <c r="K54" s="114" t="s">
        <v>270</v>
      </c>
      <c r="L54" s="114" t="s">
        <v>101</v>
      </c>
      <c r="M54" s="114" t="s">
        <v>213</v>
      </c>
      <c r="N54" s="114" t="s">
        <v>214</v>
      </c>
    </row>
    <row r="55" spans="1:14" s="6" customFormat="1" x14ac:dyDescent="0.2">
      <c r="A55" s="119">
        <v>51</v>
      </c>
      <c r="B55" s="120" t="s">
        <v>271</v>
      </c>
      <c r="C55" s="122"/>
      <c r="D55" s="114" t="s">
        <v>198</v>
      </c>
      <c r="E55" s="114" t="s">
        <v>77</v>
      </c>
      <c r="F55" s="114" t="s">
        <v>87</v>
      </c>
      <c r="G55" s="117">
        <f>VLOOKUP(D55,'[4]000'!$F$19:$G$31,2,0)</f>
        <v>0.2</v>
      </c>
      <c r="H55" s="114" t="s">
        <v>210</v>
      </c>
      <c r="I55" s="118">
        <v>242853</v>
      </c>
      <c r="J55" s="114" t="s">
        <v>272</v>
      </c>
      <c r="K55" s="114" t="s">
        <v>270</v>
      </c>
      <c r="L55" s="114" t="s">
        <v>101</v>
      </c>
      <c r="M55" s="114" t="s">
        <v>213</v>
      </c>
      <c r="N55" s="114" t="s">
        <v>214</v>
      </c>
    </row>
    <row r="56" spans="1:14" s="6" customFormat="1" x14ac:dyDescent="0.2">
      <c r="A56" s="119">
        <v>52</v>
      </c>
      <c r="B56" s="120" t="s">
        <v>273</v>
      </c>
      <c r="C56" s="122"/>
      <c r="D56" s="114" t="s">
        <v>198</v>
      </c>
      <c r="E56" s="114" t="s">
        <v>77</v>
      </c>
      <c r="F56" s="114" t="s">
        <v>87</v>
      </c>
      <c r="G56" s="117">
        <f>VLOOKUP(D56,'[4]000'!$F$19:$G$31,2,0)</f>
        <v>0.2</v>
      </c>
      <c r="H56" s="114" t="s">
        <v>210</v>
      </c>
      <c r="I56" s="118">
        <v>242853</v>
      </c>
      <c r="J56" s="114" t="s">
        <v>274</v>
      </c>
      <c r="K56" s="114" t="s">
        <v>275</v>
      </c>
      <c r="L56" s="114" t="s">
        <v>101</v>
      </c>
      <c r="M56" s="114" t="s">
        <v>213</v>
      </c>
      <c r="N56" s="114" t="s">
        <v>214</v>
      </c>
    </row>
    <row r="57" spans="1:14" s="6" customFormat="1" x14ac:dyDescent="0.2">
      <c r="A57" s="119">
        <v>53</v>
      </c>
      <c r="B57" s="120" t="s">
        <v>276</v>
      </c>
      <c r="C57" s="122"/>
      <c r="D57" s="114" t="s">
        <v>198</v>
      </c>
      <c r="E57" s="114" t="s">
        <v>77</v>
      </c>
      <c r="F57" s="114" t="s">
        <v>87</v>
      </c>
      <c r="G57" s="117">
        <f>VLOOKUP(D57,'[4]000'!$F$19:$G$31,2,0)</f>
        <v>0.2</v>
      </c>
      <c r="H57" s="114" t="s">
        <v>210</v>
      </c>
      <c r="I57" s="118">
        <v>242853</v>
      </c>
      <c r="J57" s="114" t="s">
        <v>277</v>
      </c>
      <c r="K57" s="114" t="s">
        <v>275</v>
      </c>
      <c r="L57" s="114" t="s">
        <v>101</v>
      </c>
      <c r="M57" s="114" t="s">
        <v>213</v>
      </c>
      <c r="N57" s="114" t="s">
        <v>214</v>
      </c>
    </row>
    <row r="58" spans="1:14" s="6" customFormat="1" x14ac:dyDescent="0.2">
      <c r="A58" s="119">
        <v>54</v>
      </c>
      <c r="B58" s="120" t="s">
        <v>278</v>
      </c>
      <c r="C58" s="122"/>
      <c r="D58" s="114" t="s">
        <v>198</v>
      </c>
      <c r="E58" s="114" t="s">
        <v>77</v>
      </c>
      <c r="F58" s="114" t="s">
        <v>87</v>
      </c>
      <c r="G58" s="117">
        <f>VLOOKUP(D58,'[4]000'!$F$19:$G$31,2,0)</f>
        <v>0.2</v>
      </c>
      <c r="H58" s="114" t="s">
        <v>210</v>
      </c>
      <c r="I58" s="118">
        <v>242853</v>
      </c>
      <c r="J58" s="114" t="s">
        <v>279</v>
      </c>
      <c r="K58" s="114" t="s">
        <v>280</v>
      </c>
      <c r="L58" s="114" t="s">
        <v>101</v>
      </c>
      <c r="M58" s="114" t="s">
        <v>213</v>
      </c>
      <c r="N58" s="114" t="s">
        <v>214</v>
      </c>
    </row>
    <row r="59" spans="1:14" s="6" customFormat="1" x14ac:dyDescent="0.2">
      <c r="A59" s="119">
        <v>55</v>
      </c>
      <c r="B59" s="120" t="s">
        <v>281</v>
      </c>
      <c r="C59" s="122"/>
      <c r="D59" s="114" t="s">
        <v>198</v>
      </c>
      <c r="E59" s="114" t="s">
        <v>77</v>
      </c>
      <c r="F59" s="114" t="s">
        <v>87</v>
      </c>
      <c r="G59" s="117">
        <f>VLOOKUP(D59,'[4]000'!$F$19:$G$31,2,0)</f>
        <v>0.2</v>
      </c>
      <c r="H59" s="114" t="s">
        <v>210</v>
      </c>
      <c r="I59" s="118">
        <v>242853</v>
      </c>
      <c r="J59" s="114" t="s">
        <v>282</v>
      </c>
      <c r="K59" s="114" t="s">
        <v>280</v>
      </c>
      <c r="L59" s="114" t="s">
        <v>101</v>
      </c>
      <c r="M59" s="114" t="s">
        <v>213</v>
      </c>
      <c r="N59" s="114" t="s">
        <v>214</v>
      </c>
    </row>
    <row r="60" spans="1:14" s="6" customFormat="1" x14ac:dyDescent="0.2">
      <c r="A60" s="119">
        <v>56</v>
      </c>
      <c r="B60" s="120" t="s">
        <v>283</v>
      </c>
      <c r="C60" s="122"/>
      <c r="D60" s="114" t="s">
        <v>198</v>
      </c>
      <c r="E60" s="114" t="s">
        <v>77</v>
      </c>
      <c r="F60" s="114" t="s">
        <v>87</v>
      </c>
      <c r="G60" s="117">
        <f>VLOOKUP(D60,'[4]000'!$F$19:$G$31,2,0)</f>
        <v>0.2</v>
      </c>
      <c r="H60" s="114" t="s">
        <v>210</v>
      </c>
      <c r="I60" s="118">
        <v>242853</v>
      </c>
      <c r="J60" s="114" t="s">
        <v>284</v>
      </c>
      <c r="K60" s="114" t="s">
        <v>285</v>
      </c>
      <c r="L60" s="114" t="s">
        <v>101</v>
      </c>
      <c r="M60" s="114" t="s">
        <v>213</v>
      </c>
      <c r="N60" s="114" t="s">
        <v>214</v>
      </c>
    </row>
    <row r="61" spans="1:14" s="6" customFormat="1" x14ac:dyDescent="0.2">
      <c r="A61" s="119">
        <v>57</v>
      </c>
      <c r="B61" s="120" t="s">
        <v>286</v>
      </c>
      <c r="C61" s="122"/>
      <c r="D61" s="114" t="s">
        <v>198</v>
      </c>
      <c r="E61" s="114" t="s">
        <v>77</v>
      </c>
      <c r="F61" s="114" t="s">
        <v>87</v>
      </c>
      <c r="G61" s="117">
        <f>VLOOKUP(D61,'[4]000'!$F$19:$G$31,2,0)</f>
        <v>0.2</v>
      </c>
      <c r="H61" s="114" t="s">
        <v>210</v>
      </c>
      <c r="I61" s="118">
        <v>242853</v>
      </c>
      <c r="J61" s="114" t="s">
        <v>287</v>
      </c>
      <c r="K61" s="114" t="s">
        <v>285</v>
      </c>
      <c r="L61" s="114" t="s">
        <v>101</v>
      </c>
      <c r="M61" s="114" t="s">
        <v>213</v>
      </c>
      <c r="N61" s="114" t="s">
        <v>214</v>
      </c>
    </row>
    <row r="62" spans="1:14" s="6" customFormat="1" x14ac:dyDescent="0.2">
      <c r="A62" s="119">
        <v>58</v>
      </c>
      <c r="B62" s="120" t="s">
        <v>288</v>
      </c>
      <c r="C62" s="122"/>
      <c r="D62" s="114" t="s">
        <v>198</v>
      </c>
      <c r="E62" s="114" t="s">
        <v>77</v>
      </c>
      <c r="F62" s="114" t="s">
        <v>87</v>
      </c>
      <c r="G62" s="117">
        <f>VLOOKUP(D62,'[4]000'!$F$19:$G$31,2,0)</f>
        <v>0.2</v>
      </c>
      <c r="H62" s="114" t="s">
        <v>210</v>
      </c>
      <c r="I62" s="118">
        <v>242853</v>
      </c>
      <c r="J62" s="114" t="s">
        <v>289</v>
      </c>
      <c r="K62" s="114" t="s">
        <v>290</v>
      </c>
      <c r="L62" s="114" t="s">
        <v>101</v>
      </c>
      <c r="M62" s="114" t="s">
        <v>213</v>
      </c>
      <c r="N62" s="114" t="s">
        <v>214</v>
      </c>
    </row>
    <row r="63" spans="1:14" s="6" customFormat="1" x14ac:dyDescent="0.2">
      <c r="A63" s="119">
        <v>59</v>
      </c>
      <c r="B63" s="120" t="s">
        <v>291</v>
      </c>
      <c r="C63" s="122"/>
      <c r="D63" s="114" t="s">
        <v>198</v>
      </c>
      <c r="E63" s="114" t="s">
        <v>77</v>
      </c>
      <c r="F63" s="114" t="s">
        <v>87</v>
      </c>
      <c r="G63" s="117">
        <f>VLOOKUP(D63,'[4]000'!$F$19:$G$31,2,0)</f>
        <v>0.2</v>
      </c>
      <c r="H63" s="114" t="s">
        <v>210</v>
      </c>
      <c r="I63" s="118">
        <v>242853</v>
      </c>
      <c r="J63" s="114" t="s">
        <v>292</v>
      </c>
      <c r="K63" s="114" t="s">
        <v>290</v>
      </c>
      <c r="L63" s="114" t="s">
        <v>101</v>
      </c>
      <c r="M63" s="114" t="s">
        <v>213</v>
      </c>
      <c r="N63" s="114" t="s">
        <v>214</v>
      </c>
    </row>
    <row r="64" spans="1:14" s="6" customFormat="1" x14ac:dyDescent="0.2">
      <c r="A64" s="119">
        <v>60</v>
      </c>
      <c r="B64" s="120" t="s">
        <v>293</v>
      </c>
      <c r="C64" s="122"/>
      <c r="D64" s="114" t="s">
        <v>198</v>
      </c>
      <c r="E64" s="114" t="s">
        <v>77</v>
      </c>
      <c r="F64" s="114" t="s">
        <v>87</v>
      </c>
      <c r="G64" s="117">
        <f>VLOOKUP(D64,'[4]000'!$F$19:$G$31,2,0)</f>
        <v>0.2</v>
      </c>
      <c r="H64" s="114" t="s">
        <v>210</v>
      </c>
      <c r="I64" s="118">
        <v>242853</v>
      </c>
      <c r="J64" s="114" t="s">
        <v>294</v>
      </c>
      <c r="K64" s="114" t="s">
        <v>295</v>
      </c>
      <c r="L64" s="114" t="s">
        <v>101</v>
      </c>
      <c r="M64" s="114" t="s">
        <v>213</v>
      </c>
      <c r="N64" s="114" t="s">
        <v>214</v>
      </c>
    </row>
    <row r="65" spans="1:14" s="6" customFormat="1" x14ac:dyDescent="0.2">
      <c r="A65" s="119">
        <v>61</v>
      </c>
      <c r="B65" s="120" t="s">
        <v>296</v>
      </c>
      <c r="C65" s="122"/>
      <c r="D65" s="114" t="s">
        <v>198</v>
      </c>
      <c r="E65" s="114" t="s">
        <v>77</v>
      </c>
      <c r="F65" s="114" t="s">
        <v>87</v>
      </c>
      <c r="G65" s="117">
        <f>VLOOKUP(D65,'[4]000'!$F$19:$G$31,2,0)</f>
        <v>0.2</v>
      </c>
      <c r="H65" s="114" t="s">
        <v>210</v>
      </c>
      <c r="I65" s="118">
        <v>242853</v>
      </c>
      <c r="J65" s="114" t="s">
        <v>297</v>
      </c>
      <c r="K65" s="114" t="s">
        <v>295</v>
      </c>
      <c r="L65" s="114" t="s">
        <v>101</v>
      </c>
      <c r="M65" s="114" t="s">
        <v>213</v>
      </c>
      <c r="N65" s="114" t="s">
        <v>214</v>
      </c>
    </row>
    <row r="66" spans="1:14" s="6" customFormat="1" x14ac:dyDescent="0.2">
      <c r="A66" s="119">
        <v>62</v>
      </c>
      <c r="B66" s="120" t="s">
        <v>298</v>
      </c>
      <c r="C66" s="122"/>
      <c r="D66" s="114" t="s">
        <v>198</v>
      </c>
      <c r="E66" s="114" t="s">
        <v>77</v>
      </c>
      <c r="F66" s="114" t="s">
        <v>87</v>
      </c>
      <c r="G66" s="117">
        <f>VLOOKUP(D66,'[4]000'!$F$19:$G$31,2,0)</f>
        <v>0.2</v>
      </c>
      <c r="H66" s="114" t="s">
        <v>210</v>
      </c>
      <c r="I66" s="118">
        <v>242853</v>
      </c>
      <c r="J66" s="114" t="s">
        <v>299</v>
      </c>
      <c r="K66" s="114" t="s">
        <v>300</v>
      </c>
      <c r="L66" s="114" t="s">
        <v>101</v>
      </c>
      <c r="M66" s="114" t="s">
        <v>213</v>
      </c>
      <c r="N66" s="114" t="s">
        <v>214</v>
      </c>
    </row>
    <row r="67" spans="1:14" s="6" customFormat="1" x14ac:dyDescent="0.2">
      <c r="A67" s="119">
        <v>63</v>
      </c>
      <c r="B67" s="120" t="s">
        <v>301</v>
      </c>
      <c r="C67" s="122"/>
      <c r="D67" s="114" t="s">
        <v>198</v>
      </c>
      <c r="E67" s="114" t="s">
        <v>77</v>
      </c>
      <c r="F67" s="114" t="s">
        <v>87</v>
      </c>
      <c r="G67" s="117">
        <f>VLOOKUP(D67,'[4]000'!$F$19:$G$31,2,0)</f>
        <v>0.2</v>
      </c>
      <c r="H67" s="114" t="s">
        <v>210</v>
      </c>
      <c r="I67" s="118">
        <v>242853</v>
      </c>
      <c r="J67" s="114" t="s">
        <v>302</v>
      </c>
      <c r="K67" s="114" t="s">
        <v>300</v>
      </c>
      <c r="L67" s="114" t="s">
        <v>101</v>
      </c>
      <c r="M67" s="114" t="s">
        <v>213</v>
      </c>
      <c r="N67" s="114" t="s">
        <v>214</v>
      </c>
    </row>
    <row r="68" spans="1:14" s="6" customFormat="1" x14ac:dyDescent="0.2">
      <c r="A68" s="119">
        <v>64</v>
      </c>
      <c r="B68" s="120" t="s">
        <v>303</v>
      </c>
      <c r="C68" s="122"/>
      <c r="D68" s="114" t="s">
        <v>198</v>
      </c>
      <c r="E68" s="114" t="s">
        <v>77</v>
      </c>
      <c r="F68" s="114" t="s">
        <v>87</v>
      </c>
      <c r="G68" s="117">
        <f>VLOOKUP(D68,'[4]000'!$F$19:$G$31,2,0)</f>
        <v>0.2</v>
      </c>
      <c r="H68" s="114" t="s">
        <v>210</v>
      </c>
      <c r="I68" s="118">
        <v>242853</v>
      </c>
      <c r="J68" s="114" t="s">
        <v>304</v>
      </c>
      <c r="K68" s="114" t="s">
        <v>305</v>
      </c>
      <c r="L68" s="114" t="s">
        <v>101</v>
      </c>
      <c r="M68" s="114" t="s">
        <v>213</v>
      </c>
      <c r="N68" s="114" t="s">
        <v>214</v>
      </c>
    </row>
    <row r="69" spans="1:14" s="6" customFormat="1" x14ac:dyDescent="0.2">
      <c r="A69" s="119">
        <v>65</v>
      </c>
      <c r="B69" s="120" t="s">
        <v>306</v>
      </c>
      <c r="C69" s="122"/>
      <c r="D69" s="114" t="s">
        <v>198</v>
      </c>
      <c r="E69" s="114" t="s">
        <v>77</v>
      </c>
      <c r="F69" s="114" t="s">
        <v>87</v>
      </c>
      <c r="G69" s="117">
        <f>VLOOKUP(D69,'[4]000'!$F$19:$G$31,2,0)</f>
        <v>0.2</v>
      </c>
      <c r="H69" s="114" t="s">
        <v>210</v>
      </c>
      <c r="I69" s="118">
        <v>242853</v>
      </c>
      <c r="J69" s="114" t="s">
        <v>307</v>
      </c>
      <c r="K69" s="114" t="s">
        <v>305</v>
      </c>
      <c r="L69" s="114" t="s">
        <v>101</v>
      </c>
      <c r="M69" s="114" t="s">
        <v>213</v>
      </c>
      <c r="N69" s="114" t="s">
        <v>214</v>
      </c>
    </row>
    <row r="70" spans="1:14" s="6" customFormat="1" x14ac:dyDescent="0.2">
      <c r="A70" s="119">
        <v>66</v>
      </c>
      <c r="B70" s="120" t="s">
        <v>308</v>
      </c>
      <c r="C70" s="122"/>
      <c r="D70" s="114" t="s">
        <v>198</v>
      </c>
      <c r="E70" s="114" t="s">
        <v>77</v>
      </c>
      <c r="F70" s="114" t="s">
        <v>87</v>
      </c>
      <c r="G70" s="117">
        <f>VLOOKUP(D70,'[4]000'!$F$19:$G$31,2,0)</f>
        <v>0.2</v>
      </c>
      <c r="H70" s="114" t="s">
        <v>210</v>
      </c>
      <c r="I70" s="118">
        <v>242853</v>
      </c>
      <c r="J70" s="114" t="s">
        <v>309</v>
      </c>
      <c r="K70" s="114" t="s">
        <v>310</v>
      </c>
      <c r="L70" s="114" t="s">
        <v>101</v>
      </c>
      <c r="M70" s="114" t="s">
        <v>213</v>
      </c>
      <c r="N70" s="114" t="s">
        <v>214</v>
      </c>
    </row>
    <row r="71" spans="1:14" s="6" customFormat="1" x14ac:dyDescent="0.2">
      <c r="A71" s="119">
        <v>67</v>
      </c>
      <c r="B71" s="120" t="s">
        <v>311</v>
      </c>
      <c r="C71" s="122"/>
      <c r="D71" s="114" t="s">
        <v>198</v>
      </c>
      <c r="E71" s="114" t="s">
        <v>77</v>
      </c>
      <c r="F71" s="114" t="s">
        <v>87</v>
      </c>
      <c r="G71" s="117">
        <f>VLOOKUP(D71,'[4]000'!$F$19:$G$31,2,0)</f>
        <v>0.2</v>
      </c>
      <c r="H71" s="114" t="s">
        <v>210</v>
      </c>
      <c r="I71" s="118">
        <v>242853</v>
      </c>
      <c r="J71" s="114" t="s">
        <v>312</v>
      </c>
      <c r="K71" s="114" t="s">
        <v>310</v>
      </c>
      <c r="L71" s="114" t="s">
        <v>101</v>
      </c>
      <c r="M71" s="114" t="s">
        <v>213</v>
      </c>
      <c r="N71" s="114" t="s">
        <v>214</v>
      </c>
    </row>
    <row r="72" spans="1:14" s="6" customFormat="1" x14ac:dyDescent="0.2">
      <c r="A72" s="119">
        <v>68</v>
      </c>
      <c r="B72" s="120" t="s">
        <v>313</v>
      </c>
      <c r="C72" s="122"/>
      <c r="D72" s="114" t="s">
        <v>198</v>
      </c>
      <c r="E72" s="114" t="s">
        <v>77</v>
      </c>
      <c r="F72" s="114" t="s">
        <v>87</v>
      </c>
      <c r="G72" s="117">
        <f>VLOOKUP(D72,'[4]000'!$F$19:$G$31,2,0)</f>
        <v>0.2</v>
      </c>
      <c r="H72" s="114" t="s">
        <v>210</v>
      </c>
      <c r="I72" s="118">
        <v>242853</v>
      </c>
      <c r="J72" s="114" t="s">
        <v>314</v>
      </c>
      <c r="K72" s="114" t="s">
        <v>315</v>
      </c>
      <c r="L72" s="114" t="s">
        <v>101</v>
      </c>
      <c r="M72" s="114" t="s">
        <v>213</v>
      </c>
      <c r="N72" s="114" t="s">
        <v>214</v>
      </c>
    </row>
    <row r="73" spans="1:14" s="6" customFormat="1" x14ac:dyDescent="0.2">
      <c r="A73" s="119">
        <v>69</v>
      </c>
      <c r="B73" s="120" t="s">
        <v>316</v>
      </c>
      <c r="C73" s="122"/>
      <c r="D73" s="114" t="s">
        <v>198</v>
      </c>
      <c r="E73" s="114" t="s">
        <v>77</v>
      </c>
      <c r="F73" s="114" t="s">
        <v>87</v>
      </c>
      <c r="G73" s="117">
        <f>VLOOKUP(D73,'[4]000'!$F$19:$G$31,2,0)</f>
        <v>0.2</v>
      </c>
      <c r="H73" s="114" t="s">
        <v>210</v>
      </c>
      <c r="I73" s="118">
        <v>242853</v>
      </c>
      <c r="J73" s="114" t="s">
        <v>317</v>
      </c>
      <c r="K73" s="114" t="s">
        <v>315</v>
      </c>
      <c r="L73" s="114" t="s">
        <v>101</v>
      </c>
      <c r="M73" s="114" t="s">
        <v>213</v>
      </c>
      <c r="N73" s="114" t="s">
        <v>214</v>
      </c>
    </row>
    <row r="74" spans="1:14" s="6" customFormat="1" x14ac:dyDescent="0.2">
      <c r="A74" s="119">
        <v>70</v>
      </c>
      <c r="B74" s="120" t="s">
        <v>318</v>
      </c>
      <c r="C74" s="122"/>
      <c r="D74" s="114" t="s">
        <v>198</v>
      </c>
      <c r="E74" s="114" t="s">
        <v>77</v>
      </c>
      <c r="F74" s="114" t="s">
        <v>87</v>
      </c>
      <c r="G74" s="117">
        <f>VLOOKUP(D74,'[4]000'!$F$19:$G$31,2,0)</f>
        <v>0.2</v>
      </c>
      <c r="H74" s="114" t="s">
        <v>210</v>
      </c>
      <c r="I74" s="118">
        <v>242853</v>
      </c>
      <c r="J74" s="114" t="s">
        <v>319</v>
      </c>
      <c r="K74" s="114" t="s">
        <v>320</v>
      </c>
      <c r="L74" s="114" t="s">
        <v>101</v>
      </c>
      <c r="M74" s="114" t="s">
        <v>213</v>
      </c>
      <c r="N74" s="114" t="s">
        <v>214</v>
      </c>
    </row>
    <row r="75" spans="1:14" s="6" customFormat="1" x14ac:dyDescent="0.2">
      <c r="A75" s="119">
        <v>71</v>
      </c>
      <c r="B75" s="120" t="s">
        <v>321</v>
      </c>
      <c r="C75" s="122"/>
      <c r="D75" s="114" t="s">
        <v>198</v>
      </c>
      <c r="E75" s="114" t="s">
        <v>77</v>
      </c>
      <c r="F75" s="114" t="s">
        <v>87</v>
      </c>
      <c r="G75" s="117">
        <f>VLOOKUP(D75,'[4]000'!$F$19:$G$31,2,0)</f>
        <v>0.2</v>
      </c>
      <c r="H75" s="114" t="s">
        <v>210</v>
      </c>
      <c r="I75" s="118">
        <v>242853</v>
      </c>
      <c r="J75" s="114" t="s">
        <v>322</v>
      </c>
      <c r="K75" s="114" t="s">
        <v>320</v>
      </c>
      <c r="L75" s="114" t="s">
        <v>101</v>
      </c>
      <c r="M75" s="114" t="s">
        <v>213</v>
      </c>
      <c r="N75" s="114" t="s">
        <v>214</v>
      </c>
    </row>
    <row r="76" spans="1:14" s="6" customFormat="1" x14ac:dyDescent="0.2">
      <c r="A76" s="119">
        <v>72</v>
      </c>
      <c r="B76" s="120" t="s">
        <v>323</v>
      </c>
      <c r="C76" s="122"/>
      <c r="D76" s="114" t="s">
        <v>198</v>
      </c>
      <c r="E76" s="114" t="s">
        <v>77</v>
      </c>
      <c r="F76" s="114" t="s">
        <v>87</v>
      </c>
      <c r="G76" s="117">
        <f>VLOOKUP(D76,'[4]000'!$F$19:$G$31,2,0)</f>
        <v>0.2</v>
      </c>
      <c r="H76" s="114" t="s">
        <v>210</v>
      </c>
      <c r="I76" s="118">
        <v>242853</v>
      </c>
      <c r="J76" s="114" t="s">
        <v>324</v>
      </c>
      <c r="K76" s="114" t="s">
        <v>325</v>
      </c>
      <c r="L76" s="114" t="s">
        <v>101</v>
      </c>
      <c r="M76" s="114" t="s">
        <v>213</v>
      </c>
      <c r="N76" s="114" t="s">
        <v>214</v>
      </c>
    </row>
    <row r="77" spans="1:14" s="6" customFormat="1" x14ac:dyDescent="0.2">
      <c r="A77" s="119">
        <v>73</v>
      </c>
      <c r="B77" s="120" t="s">
        <v>326</v>
      </c>
      <c r="C77" s="122"/>
      <c r="D77" s="114" t="s">
        <v>198</v>
      </c>
      <c r="E77" s="114" t="s">
        <v>77</v>
      </c>
      <c r="F77" s="114" t="s">
        <v>87</v>
      </c>
      <c r="G77" s="117">
        <f>VLOOKUP(D77,'[4]000'!$F$19:$G$31,2,0)</f>
        <v>0.2</v>
      </c>
      <c r="H77" s="114" t="s">
        <v>210</v>
      </c>
      <c r="I77" s="118">
        <v>242853</v>
      </c>
      <c r="J77" s="114" t="s">
        <v>327</v>
      </c>
      <c r="K77" s="114" t="s">
        <v>325</v>
      </c>
      <c r="L77" s="114" t="s">
        <v>101</v>
      </c>
      <c r="M77" s="114" t="s">
        <v>213</v>
      </c>
      <c r="N77" s="114" t="s">
        <v>214</v>
      </c>
    </row>
    <row r="78" spans="1:14" s="6" customFormat="1" x14ac:dyDescent="0.2">
      <c r="A78" s="119">
        <v>74</v>
      </c>
      <c r="B78" s="120" t="s">
        <v>328</v>
      </c>
      <c r="C78" s="122"/>
      <c r="D78" s="114" t="s">
        <v>198</v>
      </c>
      <c r="E78" s="114" t="s">
        <v>77</v>
      </c>
      <c r="F78" s="114" t="s">
        <v>87</v>
      </c>
      <c r="G78" s="117">
        <f>VLOOKUP(D78,'[4]000'!$F$19:$G$31,2,0)</f>
        <v>0.2</v>
      </c>
      <c r="H78" s="114" t="s">
        <v>210</v>
      </c>
      <c r="I78" s="118">
        <v>242853</v>
      </c>
      <c r="J78" s="114" t="s">
        <v>329</v>
      </c>
      <c r="K78" s="114" t="s">
        <v>330</v>
      </c>
      <c r="L78" s="114" t="s">
        <v>101</v>
      </c>
      <c r="M78" s="114" t="s">
        <v>213</v>
      </c>
      <c r="N78" s="114" t="s">
        <v>214</v>
      </c>
    </row>
    <row r="79" spans="1:14" s="6" customFormat="1" x14ac:dyDescent="0.2">
      <c r="A79" s="119">
        <v>75</v>
      </c>
      <c r="B79" s="120" t="s">
        <v>331</v>
      </c>
      <c r="C79" s="122"/>
      <c r="D79" s="114" t="s">
        <v>198</v>
      </c>
      <c r="E79" s="114" t="s">
        <v>77</v>
      </c>
      <c r="F79" s="114" t="s">
        <v>87</v>
      </c>
      <c r="G79" s="117">
        <f>VLOOKUP(D79,'[4]000'!$F$19:$G$31,2,0)</f>
        <v>0.2</v>
      </c>
      <c r="H79" s="114" t="s">
        <v>210</v>
      </c>
      <c r="I79" s="118">
        <v>242853</v>
      </c>
      <c r="J79" s="114" t="s">
        <v>332</v>
      </c>
      <c r="K79" s="114" t="s">
        <v>330</v>
      </c>
      <c r="L79" s="114" t="s">
        <v>101</v>
      </c>
      <c r="M79" s="114" t="s">
        <v>213</v>
      </c>
      <c r="N79" s="114" t="s">
        <v>214</v>
      </c>
    </row>
    <row r="80" spans="1:14" s="6" customFormat="1" x14ac:dyDescent="0.2">
      <c r="A80" s="119">
        <v>76</v>
      </c>
      <c r="B80" s="120" t="s">
        <v>333</v>
      </c>
      <c r="C80" s="122"/>
      <c r="D80" s="114" t="s">
        <v>198</v>
      </c>
      <c r="E80" s="114" t="s">
        <v>77</v>
      </c>
      <c r="F80" s="114" t="s">
        <v>87</v>
      </c>
      <c r="G80" s="117">
        <f>VLOOKUP(D80,'[4]000'!$F$19:$G$31,2,0)</f>
        <v>0.2</v>
      </c>
      <c r="H80" s="114" t="s">
        <v>210</v>
      </c>
      <c r="I80" s="118">
        <v>242853</v>
      </c>
      <c r="J80" s="114" t="s">
        <v>334</v>
      </c>
      <c r="K80" s="114" t="s">
        <v>335</v>
      </c>
      <c r="L80" s="114" t="s">
        <v>101</v>
      </c>
      <c r="M80" s="114" t="s">
        <v>213</v>
      </c>
      <c r="N80" s="114" t="s">
        <v>214</v>
      </c>
    </row>
    <row r="81" spans="1:14" s="6" customFormat="1" x14ac:dyDescent="0.2">
      <c r="A81" s="119">
        <v>77</v>
      </c>
      <c r="B81" s="120" t="s">
        <v>336</v>
      </c>
      <c r="C81" s="122"/>
      <c r="D81" s="114" t="s">
        <v>198</v>
      </c>
      <c r="E81" s="114" t="s">
        <v>77</v>
      </c>
      <c r="F81" s="114" t="s">
        <v>87</v>
      </c>
      <c r="G81" s="117">
        <f>VLOOKUP(D81,'[4]000'!$F$19:$G$31,2,0)</f>
        <v>0.2</v>
      </c>
      <c r="H81" s="114" t="s">
        <v>210</v>
      </c>
      <c r="I81" s="118">
        <v>242853</v>
      </c>
      <c r="J81" s="114" t="s">
        <v>337</v>
      </c>
      <c r="K81" s="114" t="s">
        <v>335</v>
      </c>
      <c r="L81" s="114" t="s">
        <v>101</v>
      </c>
      <c r="M81" s="114" t="s">
        <v>213</v>
      </c>
      <c r="N81" s="114" t="s">
        <v>214</v>
      </c>
    </row>
    <row r="82" spans="1:14" s="6" customFormat="1" x14ac:dyDescent="0.2">
      <c r="A82" s="119">
        <v>78</v>
      </c>
      <c r="B82" s="120" t="s">
        <v>338</v>
      </c>
      <c r="C82" s="122"/>
      <c r="D82" s="114" t="s">
        <v>198</v>
      </c>
      <c r="E82" s="114" t="s">
        <v>77</v>
      </c>
      <c r="F82" s="114" t="s">
        <v>87</v>
      </c>
      <c r="G82" s="117">
        <f>VLOOKUP(D82,'[4]000'!$F$19:$G$31,2,0)</f>
        <v>0.2</v>
      </c>
      <c r="H82" s="114" t="s">
        <v>210</v>
      </c>
      <c r="I82" s="118">
        <v>242853</v>
      </c>
      <c r="J82" s="114" t="s">
        <v>339</v>
      </c>
      <c r="K82" s="114" t="s">
        <v>340</v>
      </c>
      <c r="L82" s="114" t="s">
        <v>101</v>
      </c>
      <c r="M82" s="114" t="s">
        <v>213</v>
      </c>
      <c r="N82" s="114" t="s">
        <v>214</v>
      </c>
    </row>
    <row r="83" spans="1:14" s="6" customFormat="1" x14ac:dyDescent="0.2">
      <c r="A83" s="119">
        <v>79</v>
      </c>
      <c r="B83" s="120" t="s">
        <v>341</v>
      </c>
      <c r="C83" s="122"/>
      <c r="D83" s="114" t="s">
        <v>198</v>
      </c>
      <c r="E83" s="114" t="s">
        <v>77</v>
      </c>
      <c r="F83" s="114" t="s">
        <v>87</v>
      </c>
      <c r="G83" s="117">
        <f>VLOOKUP(D83,'[4]000'!$F$19:$G$31,2,0)</f>
        <v>0.2</v>
      </c>
      <c r="H83" s="114" t="s">
        <v>210</v>
      </c>
      <c r="I83" s="118">
        <v>242853</v>
      </c>
      <c r="J83" s="114" t="s">
        <v>342</v>
      </c>
      <c r="K83" s="114" t="s">
        <v>340</v>
      </c>
      <c r="L83" s="114" t="s">
        <v>101</v>
      </c>
      <c r="M83" s="114" t="s">
        <v>213</v>
      </c>
      <c r="N83" s="114" t="s">
        <v>214</v>
      </c>
    </row>
    <row r="84" spans="1:14" s="6" customFormat="1" x14ac:dyDescent="0.2">
      <c r="A84" s="119">
        <v>80</v>
      </c>
      <c r="B84" s="120" t="s">
        <v>343</v>
      </c>
      <c r="C84" s="122"/>
      <c r="D84" s="114" t="s">
        <v>198</v>
      </c>
      <c r="E84" s="114" t="s">
        <v>77</v>
      </c>
      <c r="F84" s="114" t="s">
        <v>87</v>
      </c>
      <c r="G84" s="117">
        <f>VLOOKUP(D84,'[4]000'!$F$19:$G$31,2,0)</f>
        <v>0.2</v>
      </c>
      <c r="H84" s="114" t="s">
        <v>210</v>
      </c>
      <c r="I84" s="118">
        <v>242853</v>
      </c>
      <c r="J84" s="114" t="s">
        <v>344</v>
      </c>
      <c r="K84" s="114" t="s">
        <v>345</v>
      </c>
      <c r="L84" s="114" t="s">
        <v>101</v>
      </c>
      <c r="M84" s="114" t="s">
        <v>213</v>
      </c>
      <c r="N84" s="114" t="s">
        <v>214</v>
      </c>
    </row>
    <row r="85" spans="1:14" s="6" customFormat="1" x14ac:dyDescent="0.2">
      <c r="A85" s="119">
        <v>81</v>
      </c>
      <c r="B85" s="120" t="s">
        <v>346</v>
      </c>
      <c r="C85" s="122"/>
      <c r="D85" s="114" t="s">
        <v>198</v>
      </c>
      <c r="E85" s="114" t="s">
        <v>77</v>
      </c>
      <c r="F85" s="114" t="s">
        <v>87</v>
      </c>
      <c r="G85" s="117">
        <f>VLOOKUP(D85,'[4]000'!$F$19:$G$31,2,0)</f>
        <v>0.2</v>
      </c>
      <c r="H85" s="114" t="s">
        <v>210</v>
      </c>
      <c r="I85" s="118">
        <v>242853</v>
      </c>
      <c r="J85" s="114" t="s">
        <v>347</v>
      </c>
      <c r="K85" s="114" t="s">
        <v>345</v>
      </c>
      <c r="L85" s="114" t="s">
        <v>101</v>
      </c>
      <c r="M85" s="114" t="s">
        <v>213</v>
      </c>
      <c r="N85" s="114" t="s">
        <v>214</v>
      </c>
    </row>
    <row r="86" spans="1:14" s="6" customFormat="1" x14ac:dyDescent="0.2">
      <c r="A86" s="119">
        <v>82</v>
      </c>
      <c r="B86" s="120" t="s">
        <v>348</v>
      </c>
      <c r="C86" s="122"/>
      <c r="D86" s="114" t="s">
        <v>198</v>
      </c>
      <c r="E86" s="114" t="s">
        <v>77</v>
      </c>
      <c r="F86" s="114" t="s">
        <v>87</v>
      </c>
      <c r="G86" s="117">
        <f>VLOOKUP(D86,'[4]000'!$F$19:$G$31,2,0)</f>
        <v>0.2</v>
      </c>
      <c r="H86" s="114" t="s">
        <v>210</v>
      </c>
      <c r="I86" s="118">
        <v>242853</v>
      </c>
      <c r="J86" s="114" t="s">
        <v>349</v>
      </c>
      <c r="K86" s="114" t="s">
        <v>350</v>
      </c>
      <c r="L86" s="114" t="s">
        <v>101</v>
      </c>
      <c r="M86" s="114" t="s">
        <v>213</v>
      </c>
      <c r="N86" s="114" t="s">
        <v>214</v>
      </c>
    </row>
    <row r="87" spans="1:14" s="6" customFormat="1" x14ac:dyDescent="0.2">
      <c r="A87" s="119">
        <v>83</v>
      </c>
      <c r="B87" s="120" t="s">
        <v>351</v>
      </c>
      <c r="C87" s="122"/>
      <c r="D87" s="114" t="s">
        <v>198</v>
      </c>
      <c r="E87" s="114" t="s">
        <v>77</v>
      </c>
      <c r="F87" s="114" t="s">
        <v>87</v>
      </c>
      <c r="G87" s="117">
        <f>VLOOKUP(D87,'[4]000'!$F$19:$G$31,2,0)</f>
        <v>0.2</v>
      </c>
      <c r="H87" s="114" t="s">
        <v>210</v>
      </c>
      <c r="I87" s="118">
        <v>242853</v>
      </c>
      <c r="J87" s="114" t="s">
        <v>352</v>
      </c>
      <c r="K87" s="114" t="s">
        <v>350</v>
      </c>
      <c r="L87" s="114" t="s">
        <v>101</v>
      </c>
      <c r="M87" s="114" t="s">
        <v>213</v>
      </c>
      <c r="N87" s="114" t="s">
        <v>214</v>
      </c>
    </row>
    <row r="88" spans="1:14" s="6" customFormat="1" x14ac:dyDescent="0.2">
      <c r="A88" s="119">
        <v>84</v>
      </c>
      <c r="B88" s="120" t="s">
        <v>353</v>
      </c>
      <c r="C88" s="122"/>
      <c r="D88" s="114" t="s">
        <v>198</v>
      </c>
      <c r="E88" s="114" t="s">
        <v>77</v>
      </c>
      <c r="F88" s="114" t="s">
        <v>77</v>
      </c>
      <c r="G88" s="117">
        <f>VLOOKUP(D88,'[4]000'!$F$19:$G$31,2,0)</f>
        <v>0.2</v>
      </c>
      <c r="H88" s="114" t="s">
        <v>210</v>
      </c>
      <c r="I88" s="118">
        <v>242853</v>
      </c>
      <c r="J88" s="114" t="s">
        <v>354</v>
      </c>
      <c r="K88" s="114" t="s">
        <v>355</v>
      </c>
      <c r="L88" s="114" t="s">
        <v>101</v>
      </c>
      <c r="M88" s="114" t="s">
        <v>213</v>
      </c>
      <c r="N88" s="114" t="s">
        <v>214</v>
      </c>
    </row>
    <row r="89" spans="1:14" s="6" customFormat="1" x14ac:dyDescent="0.2">
      <c r="A89" s="119">
        <v>85</v>
      </c>
      <c r="B89" s="120" t="s">
        <v>356</v>
      </c>
      <c r="C89" s="122"/>
      <c r="D89" s="114" t="s">
        <v>198</v>
      </c>
      <c r="E89" s="114" t="s">
        <v>77</v>
      </c>
      <c r="F89" s="114" t="s">
        <v>87</v>
      </c>
      <c r="G89" s="117">
        <f>VLOOKUP(D89,'[4]000'!$F$19:$G$31,2,0)</f>
        <v>0.2</v>
      </c>
      <c r="H89" s="114" t="s">
        <v>210</v>
      </c>
      <c r="I89" s="118">
        <v>242853</v>
      </c>
      <c r="J89" s="114" t="s">
        <v>357</v>
      </c>
      <c r="K89" s="114" t="s">
        <v>355</v>
      </c>
      <c r="L89" s="114" t="s">
        <v>101</v>
      </c>
      <c r="M89" s="114" t="s">
        <v>213</v>
      </c>
      <c r="N89" s="114" t="s">
        <v>214</v>
      </c>
    </row>
    <row r="90" spans="1:14" s="6" customFormat="1" x14ac:dyDescent="0.2">
      <c r="A90" s="119">
        <v>86</v>
      </c>
      <c r="B90" s="120" t="s">
        <v>358</v>
      </c>
      <c r="C90" s="122"/>
      <c r="D90" s="114" t="s">
        <v>198</v>
      </c>
      <c r="E90" s="114" t="s">
        <v>77</v>
      </c>
      <c r="F90" s="114" t="s">
        <v>87</v>
      </c>
      <c r="G90" s="117">
        <f>VLOOKUP(D90,'[4]000'!$F$19:$G$31,2,0)</f>
        <v>0.2</v>
      </c>
      <c r="H90" s="114" t="s">
        <v>210</v>
      </c>
      <c r="I90" s="118">
        <v>242853</v>
      </c>
      <c r="J90" s="114" t="s">
        <v>359</v>
      </c>
      <c r="K90" s="114" t="s">
        <v>360</v>
      </c>
      <c r="L90" s="114" t="s">
        <v>101</v>
      </c>
      <c r="M90" s="114" t="s">
        <v>213</v>
      </c>
      <c r="N90" s="114" t="s">
        <v>214</v>
      </c>
    </row>
    <row r="91" spans="1:14" s="6" customFormat="1" x14ac:dyDescent="0.2">
      <c r="A91" s="119">
        <v>87</v>
      </c>
      <c r="B91" s="120" t="s">
        <v>361</v>
      </c>
      <c r="C91" s="122"/>
      <c r="D91" s="114" t="s">
        <v>198</v>
      </c>
      <c r="E91" s="114" t="s">
        <v>77</v>
      </c>
      <c r="F91" s="114" t="s">
        <v>87</v>
      </c>
      <c r="G91" s="117">
        <f>VLOOKUP(D91,'[4]000'!$F$19:$G$31,2,0)</f>
        <v>0.2</v>
      </c>
      <c r="H91" s="114" t="s">
        <v>210</v>
      </c>
      <c r="I91" s="118">
        <v>242853</v>
      </c>
      <c r="J91" s="114" t="s">
        <v>362</v>
      </c>
      <c r="K91" s="114" t="s">
        <v>360</v>
      </c>
      <c r="L91" s="114" t="s">
        <v>101</v>
      </c>
      <c r="M91" s="114" t="s">
        <v>213</v>
      </c>
      <c r="N91" s="114" t="s">
        <v>214</v>
      </c>
    </row>
    <row r="92" spans="1:14" s="6" customFormat="1" x14ac:dyDescent="0.2">
      <c r="A92" s="119">
        <v>88</v>
      </c>
      <c r="B92" s="120" t="s">
        <v>363</v>
      </c>
      <c r="C92" s="122"/>
      <c r="D92" s="114" t="s">
        <v>198</v>
      </c>
      <c r="E92" s="114" t="s">
        <v>77</v>
      </c>
      <c r="F92" s="114" t="s">
        <v>87</v>
      </c>
      <c r="G92" s="117">
        <f>VLOOKUP(D92,'[4]000'!$F$19:$G$31,2,0)</f>
        <v>0.2</v>
      </c>
      <c r="H92" s="114" t="s">
        <v>210</v>
      </c>
      <c r="I92" s="118">
        <v>242853</v>
      </c>
      <c r="J92" s="114" t="s">
        <v>364</v>
      </c>
      <c r="K92" s="114" t="s">
        <v>365</v>
      </c>
      <c r="L92" s="114" t="s">
        <v>101</v>
      </c>
      <c r="M92" s="114" t="s">
        <v>213</v>
      </c>
      <c r="N92" s="114" t="s">
        <v>214</v>
      </c>
    </row>
    <row r="93" spans="1:14" s="6" customFormat="1" x14ac:dyDescent="0.2">
      <c r="A93" s="119">
        <v>89</v>
      </c>
      <c r="B93" s="120" t="s">
        <v>366</v>
      </c>
      <c r="C93" s="122"/>
      <c r="D93" s="114" t="s">
        <v>198</v>
      </c>
      <c r="E93" s="114" t="s">
        <v>77</v>
      </c>
      <c r="F93" s="114" t="s">
        <v>87</v>
      </c>
      <c r="G93" s="117">
        <f>VLOOKUP(D93,'[4]000'!$F$19:$G$31,2,0)</f>
        <v>0.2</v>
      </c>
      <c r="H93" s="114" t="s">
        <v>210</v>
      </c>
      <c r="I93" s="118">
        <v>242853</v>
      </c>
      <c r="J93" s="114" t="s">
        <v>367</v>
      </c>
      <c r="K93" s="114" t="s">
        <v>365</v>
      </c>
      <c r="L93" s="114" t="s">
        <v>101</v>
      </c>
      <c r="M93" s="114" t="s">
        <v>213</v>
      </c>
      <c r="N93" s="114" t="s">
        <v>214</v>
      </c>
    </row>
    <row r="94" spans="1:14" s="6" customFormat="1" x14ac:dyDescent="0.2">
      <c r="A94" s="119">
        <v>90</v>
      </c>
      <c r="B94" s="120" t="s">
        <v>368</v>
      </c>
      <c r="C94" s="122"/>
      <c r="D94" s="114" t="s">
        <v>198</v>
      </c>
      <c r="E94" s="114" t="s">
        <v>77</v>
      </c>
      <c r="F94" s="114" t="s">
        <v>77</v>
      </c>
      <c r="G94" s="117">
        <f>VLOOKUP(D94,'[4]000'!$F$19:$G$31,2,0)</f>
        <v>0.2</v>
      </c>
      <c r="H94" s="114" t="s">
        <v>210</v>
      </c>
      <c r="I94" s="118">
        <v>242853</v>
      </c>
      <c r="J94" s="114" t="s">
        <v>369</v>
      </c>
      <c r="K94" s="114" t="s">
        <v>370</v>
      </c>
      <c r="L94" s="114" t="s">
        <v>101</v>
      </c>
      <c r="M94" s="114" t="s">
        <v>213</v>
      </c>
      <c r="N94" s="114" t="s">
        <v>214</v>
      </c>
    </row>
    <row r="95" spans="1:14" s="6" customFormat="1" x14ac:dyDescent="0.2">
      <c r="A95" s="119">
        <v>91</v>
      </c>
      <c r="B95" s="120" t="s">
        <v>371</v>
      </c>
      <c r="C95" s="122"/>
      <c r="D95" s="114" t="s">
        <v>198</v>
      </c>
      <c r="E95" s="114" t="s">
        <v>77</v>
      </c>
      <c r="F95" s="114" t="s">
        <v>87</v>
      </c>
      <c r="G95" s="117">
        <f>VLOOKUP(D95,'[4]000'!$F$19:$G$31,2,0)</f>
        <v>0.2</v>
      </c>
      <c r="H95" s="114" t="s">
        <v>210</v>
      </c>
      <c r="I95" s="118">
        <v>242853</v>
      </c>
      <c r="J95" s="114" t="s">
        <v>372</v>
      </c>
      <c r="K95" s="114" t="s">
        <v>370</v>
      </c>
      <c r="L95" s="114" t="s">
        <v>101</v>
      </c>
      <c r="M95" s="114" t="s">
        <v>213</v>
      </c>
      <c r="N95" s="114" t="s">
        <v>214</v>
      </c>
    </row>
    <row r="96" spans="1:14" s="6" customFormat="1" x14ac:dyDescent="0.2">
      <c r="A96" s="119">
        <v>92</v>
      </c>
      <c r="B96" s="120" t="s">
        <v>373</v>
      </c>
      <c r="C96" s="122"/>
      <c r="D96" s="114" t="s">
        <v>198</v>
      </c>
      <c r="E96" s="114" t="s">
        <v>77</v>
      </c>
      <c r="F96" s="114" t="s">
        <v>87</v>
      </c>
      <c r="G96" s="117">
        <f>VLOOKUP(D96,'[4]000'!$F$19:$G$31,2,0)</f>
        <v>0.2</v>
      </c>
      <c r="H96" s="114" t="s">
        <v>210</v>
      </c>
      <c r="I96" s="118">
        <v>242853</v>
      </c>
      <c r="J96" s="114" t="s">
        <v>374</v>
      </c>
      <c r="K96" s="114" t="s">
        <v>375</v>
      </c>
      <c r="L96" s="114" t="s">
        <v>101</v>
      </c>
      <c r="M96" s="114" t="s">
        <v>213</v>
      </c>
      <c r="N96" s="114" t="s">
        <v>214</v>
      </c>
    </row>
    <row r="97" spans="1:14" s="6" customFormat="1" x14ac:dyDescent="0.2">
      <c r="A97" s="119">
        <v>93</v>
      </c>
      <c r="B97" s="120" t="s">
        <v>376</v>
      </c>
      <c r="C97" s="122"/>
      <c r="D97" s="114" t="s">
        <v>198</v>
      </c>
      <c r="E97" s="114" t="s">
        <v>77</v>
      </c>
      <c r="F97" s="114" t="s">
        <v>87</v>
      </c>
      <c r="G97" s="117">
        <f>VLOOKUP(D97,'[4]000'!$F$19:$G$31,2,0)</f>
        <v>0.2</v>
      </c>
      <c r="H97" s="114" t="s">
        <v>210</v>
      </c>
      <c r="I97" s="118">
        <v>242853</v>
      </c>
      <c r="J97" s="114" t="s">
        <v>377</v>
      </c>
      <c r="K97" s="114" t="s">
        <v>375</v>
      </c>
      <c r="L97" s="114" t="s">
        <v>101</v>
      </c>
      <c r="M97" s="114" t="s">
        <v>213</v>
      </c>
      <c r="N97" s="114" t="s">
        <v>214</v>
      </c>
    </row>
    <row r="98" spans="1:14" s="6" customFormat="1" x14ac:dyDescent="0.2">
      <c r="A98" s="119">
        <v>94</v>
      </c>
      <c r="B98" s="120" t="s">
        <v>378</v>
      </c>
      <c r="C98" s="122"/>
      <c r="D98" s="114" t="s">
        <v>198</v>
      </c>
      <c r="E98" s="114" t="s">
        <v>77</v>
      </c>
      <c r="F98" s="114" t="s">
        <v>87</v>
      </c>
      <c r="G98" s="117">
        <f>VLOOKUP(D98,'[4]000'!$F$19:$G$31,2,0)</f>
        <v>0.2</v>
      </c>
      <c r="H98" s="114" t="s">
        <v>210</v>
      </c>
      <c r="I98" s="118">
        <v>242853</v>
      </c>
      <c r="J98" s="114" t="s">
        <v>379</v>
      </c>
      <c r="K98" s="114" t="s">
        <v>380</v>
      </c>
      <c r="L98" s="114" t="s">
        <v>101</v>
      </c>
      <c r="M98" s="114" t="s">
        <v>213</v>
      </c>
      <c r="N98" s="114" t="s">
        <v>214</v>
      </c>
    </row>
    <row r="99" spans="1:14" s="6" customFormat="1" x14ac:dyDescent="0.2">
      <c r="A99" s="119">
        <v>95</v>
      </c>
      <c r="B99" s="120" t="s">
        <v>381</v>
      </c>
      <c r="C99" s="122"/>
      <c r="D99" s="114" t="s">
        <v>198</v>
      </c>
      <c r="E99" s="114" t="s">
        <v>77</v>
      </c>
      <c r="F99" s="114" t="s">
        <v>87</v>
      </c>
      <c r="G99" s="117">
        <f>VLOOKUP(D99,'[4]000'!$F$19:$G$31,2,0)</f>
        <v>0.2</v>
      </c>
      <c r="H99" s="114" t="s">
        <v>210</v>
      </c>
      <c r="I99" s="118">
        <v>242853</v>
      </c>
      <c r="J99" s="114" t="s">
        <v>382</v>
      </c>
      <c r="K99" s="114" t="s">
        <v>380</v>
      </c>
      <c r="L99" s="114" t="s">
        <v>101</v>
      </c>
      <c r="M99" s="114" t="s">
        <v>213</v>
      </c>
      <c r="N99" s="114" t="s">
        <v>214</v>
      </c>
    </row>
    <row r="100" spans="1:14" s="6" customFormat="1" x14ac:dyDescent="0.2">
      <c r="A100" s="119">
        <v>96</v>
      </c>
      <c r="B100" s="120" t="s">
        <v>383</v>
      </c>
      <c r="C100" s="122"/>
      <c r="D100" s="114" t="s">
        <v>198</v>
      </c>
      <c r="E100" s="114" t="s">
        <v>77</v>
      </c>
      <c r="F100" s="114" t="s">
        <v>87</v>
      </c>
      <c r="G100" s="117">
        <f>VLOOKUP(D100,'[4]000'!$F$19:$G$31,2,0)</f>
        <v>0.2</v>
      </c>
      <c r="H100" s="114" t="s">
        <v>210</v>
      </c>
      <c r="I100" s="118">
        <v>242853</v>
      </c>
      <c r="J100" s="114" t="s">
        <v>384</v>
      </c>
      <c r="K100" s="114" t="s">
        <v>385</v>
      </c>
      <c r="L100" s="114" t="s">
        <v>101</v>
      </c>
      <c r="M100" s="114" t="s">
        <v>213</v>
      </c>
      <c r="N100" s="114" t="s">
        <v>214</v>
      </c>
    </row>
    <row r="101" spans="1:14" s="6" customFormat="1" x14ac:dyDescent="0.2">
      <c r="A101" s="119">
        <v>97</v>
      </c>
      <c r="B101" s="120" t="s">
        <v>386</v>
      </c>
      <c r="C101" s="122"/>
      <c r="D101" s="114" t="s">
        <v>198</v>
      </c>
      <c r="E101" s="114" t="s">
        <v>77</v>
      </c>
      <c r="F101" s="114" t="s">
        <v>87</v>
      </c>
      <c r="G101" s="117">
        <f>VLOOKUP(D101,'[4]000'!$F$19:$G$31,2,0)</f>
        <v>0.2</v>
      </c>
      <c r="H101" s="114" t="s">
        <v>210</v>
      </c>
      <c r="I101" s="118">
        <v>242853</v>
      </c>
      <c r="J101" s="114" t="s">
        <v>387</v>
      </c>
      <c r="K101" s="114" t="s">
        <v>385</v>
      </c>
      <c r="L101" s="114" t="s">
        <v>101</v>
      </c>
      <c r="M101" s="114" t="s">
        <v>213</v>
      </c>
      <c r="N101" s="114" t="s">
        <v>214</v>
      </c>
    </row>
    <row r="102" spans="1:14" s="6" customFormat="1" x14ac:dyDescent="0.2">
      <c r="A102" s="119">
        <v>98</v>
      </c>
      <c r="B102" s="120" t="s">
        <v>388</v>
      </c>
      <c r="C102" s="122"/>
      <c r="D102" s="114" t="s">
        <v>198</v>
      </c>
      <c r="E102" s="114" t="s">
        <v>77</v>
      </c>
      <c r="F102" s="114" t="s">
        <v>87</v>
      </c>
      <c r="G102" s="117">
        <f>VLOOKUP(D102,'[4]000'!$F$19:$G$31,2,0)</f>
        <v>0.2</v>
      </c>
      <c r="H102" s="114" t="s">
        <v>210</v>
      </c>
      <c r="I102" s="118">
        <v>242853</v>
      </c>
      <c r="J102" s="114" t="s">
        <v>389</v>
      </c>
      <c r="K102" s="114" t="s">
        <v>390</v>
      </c>
      <c r="L102" s="114" t="s">
        <v>101</v>
      </c>
      <c r="M102" s="114" t="s">
        <v>213</v>
      </c>
      <c r="N102" s="114" t="s">
        <v>214</v>
      </c>
    </row>
    <row r="103" spans="1:14" s="6" customFormat="1" x14ac:dyDescent="0.2">
      <c r="A103" s="119">
        <v>99</v>
      </c>
      <c r="B103" s="120" t="s">
        <v>391</v>
      </c>
      <c r="C103" s="122"/>
      <c r="D103" s="114" t="s">
        <v>198</v>
      </c>
      <c r="E103" s="114" t="s">
        <v>77</v>
      </c>
      <c r="F103" s="114" t="s">
        <v>87</v>
      </c>
      <c r="G103" s="117">
        <f>VLOOKUP(D103,'[4]000'!$F$19:$G$31,2,0)</f>
        <v>0.2</v>
      </c>
      <c r="H103" s="114" t="s">
        <v>210</v>
      </c>
      <c r="I103" s="118">
        <v>242853</v>
      </c>
      <c r="J103" s="114" t="s">
        <v>392</v>
      </c>
      <c r="K103" s="114" t="s">
        <v>390</v>
      </c>
      <c r="L103" s="114" t="s">
        <v>101</v>
      </c>
      <c r="M103" s="114" t="s">
        <v>213</v>
      </c>
      <c r="N103" s="114" t="s">
        <v>214</v>
      </c>
    </row>
    <row r="104" spans="1:14" s="6" customFormat="1" x14ac:dyDescent="0.2">
      <c r="A104" s="119">
        <v>100</v>
      </c>
      <c r="B104" s="120" t="s">
        <v>393</v>
      </c>
      <c r="C104" s="122"/>
      <c r="D104" s="114" t="s">
        <v>198</v>
      </c>
      <c r="E104" s="114" t="s">
        <v>77</v>
      </c>
      <c r="F104" s="114" t="s">
        <v>87</v>
      </c>
      <c r="G104" s="117">
        <f>VLOOKUP(D104,'[4]000'!$F$19:$G$31,2,0)</f>
        <v>0.2</v>
      </c>
      <c r="H104" s="114" t="s">
        <v>210</v>
      </c>
      <c r="I104" s="118">
        <v>242853</v>
      </c>
      <c r="J104" s="114" t="s">
        <v>394</v>
      </c>
      <c r="K104" s="114" t="s">
        <v>395</v>
      </c>
      <c r="L104" s="114" t="s">
        <v>101</v>
      </c>
      <c r="M104" s="114" t="s">
        <v>213</v>
      </c>
      <c r="N104" s="114" t="s">
        <v>214</v>
      </c>
    </row>
    <row r="105" spans="1:14" s="6" customFormat="1" x14ac:dyDescent="0.2">
      <c r="A105" s="119">
        <v>101</v>
      </c>
      <c r="B105" s="120" t="s">
        <v>396</v>
      </c>
      <c r="C105" s="122"/>
      <c r="D105" s="114" t="s">
        <v>198</v>
      </c>
      <c r="E105" s="114" t="s">
        <v>77</v>
      </c>
      <c r="F105" s="114" t="s">
        <v>87</v>
      </c>
      <c r="G105" s="117">
        <f>VLOOKUP(D105,'[4]000'!$F$19:$G$31,2,0)</f>
        <v>0.2</v>
      </c>
      <c r="H105" s="114" t="s">
        <v>210</v>
      </c>
      <c r="I105" s="118">
        <v>242853</v>
      </c>
      <c r="J105" s="114" t="s">
        <v>397</v>
      </c>
      <c r="K105" s="114" t="s">
        <v>395</v>
      </c>
      <c r="L105" s="114" t="s">
        <v>101</v>
      </c>
      <c r="M105" s="114" t="s">
        <v>213</v>
      </c>
      <c r="N105" s="114" t="s">
        <v>214</v>
      </c>
    </row>
    <row r="106" spans="1:14" s="6" customFormat="1" x14ac:dyDescent="0.2">
      <c r="A106" s="119">
        <v>102</v>
      </c>
      <c r="B106" s="120" t="s">
        <v>398</v>
      </c>
      <c r="C106" s="122"/>
      <c r="D106" s="114" t="s">
        <v>198</v>
      </c>
      <c r="E106" s="114" t="s">
        <v>77</v>
      </c>
      <c r="F106" s="114" t="s">
        <v>87</v>
      </c>
      <c r="G106" s="117">
        <f>VLOOKUP(D106,'[4]000'!$F$19:$G$31,2,0)</f>
        <v>0.2</v>
      </c>
      <c r="H106" s="114" t="s">
        <v>210</v>
      </c>
      <c r="I106" s="118">
        <v>242853</v>
      </c>
      <c r="J106" s="114" t="s">
        <v>399</v>
      </c>
      <c r="K106" s="114" t="s">
        <v>400</v>
      </c>
      <c r="L106" s="114" t="s">
        <v>101</v>
      </c>
      <c r="M106" s="114" t="s">
        <v>213</v>
      </c>
      <c r="N106" s="114" t="s">
        <v>214</v>
      </c>
    </row>
    <row r="107" spans="1:14" s="6" customFormat="1" x14ac:dyDescent="0.2">
      <c r="A107" s="119">
        <v>103</v>
      </c>
      <c r="B107" s="120" t="s">
        <v>401</v>
      </c>
      <c r="C107" s="122"/>
      <c r="D107" s="114" t="s">
        <v>198</v>
      </c>
      <c r="E107" s="114" t="s">
        <v>77</v>
      </c>
      <c r="F107" s="114" t="s">
        <v>87</v>
      </c>
      <c r="G107" s="117">
        <f>VLOOKUP(D107,'[4]000'!$F$19:$G$31,2,0)</f>
        <v>0.2</v>
      </c>
      <c r="H107" s="114" t="s">
        <v>210</v>
      </c>
      <c r="I107" s="118">
        <v>242853</v>
      </c>
      <c r="J107" s="114" t="s">
        <v>402</v>
      </c>
      <c r="K107" s="114" t="s">
        <v>400</v>
      </c>
      <c r="L107" s="114" t="s">
        <v>101</v>
      </c>
      <c r="M107" s="114" t="s">
        <v>213</v>
      </c>
      <c r="N107" s="114" t="s">
        <v>214</v>
      </c>
    </row>
    <row r="108" spans="1:14" s="6" customFormat="1" x14ac:dyDescent="0.2">
      <c r="A108" s="119">
        <v>104</v>
      </c>
      <c r="B108" s="120" t="s">
        <v>403</v>
      </c>
      <c r="C108" s="122"/>
      <c r="D108" s="114" t="s">
        <v>198</v>
      </c>
      <c r="E108" s="114" t="s">
        <v>77</v>
      </c>
      <c r="F108" s="114" t="s">
        <v>87</v>
      </c>
      <c r="G108" s="117">
        <f>VLOOKUP(D108,'[4]000'!$F$19:$G$31,2,0)</f>
        <v>0.2</v>
      </c>
      <c r="H108" s="114" t="s">
        <v>210</v>
      </c>
      <c r="I108" s="118">
        <v>242853</v>
      </c>
      <c r="J108" s="114" t="s">
        <v>404</v>
      </c>
      <c r="K108" s="114" t="s">
        <v>405</v>
      </c>
      <c r="L108" s="114" t="s">
        <v>101</v>
      </c>
      <c r="M108" s="114" t="s">
        <v>213</v>
      </c>
      <c r="N108" s="114" t="s">
        <v>214</v>
      </c>
    </row>
    <row r="109" spans="1:14" s="6" customFormat="1" x14ac:dyDescent="0.2">
      <c r="A109" s="119">
        <v>105</v>
      </c>
      <c r="B109" s="120" t="s">
        <v>406</v>
      </c>
      <c r="C109" s="122"/>
      <c r="D109" s="114" t="s">
        <v>198</v>
      </c>
      <c r="E109" s="114" t="s">
        <v>77</v>
      </c>
      <c r="F109" s="114" t="s">
        <v>87</v>
      </c>
      <c r="G109" s="117">
        <f>VLOOKUP(D109,'[4]000'!$F$19:$G$31,2,0)</f>
        <v>0.2</v>
      </c>
      <c r="H109" s="114" t="s">
        <v>210</v>
      </c>
      <c r="I109" s="118">
        <v>242853</v>
      </c>
      <c r="J109" s="114" t="s">
        <v>407</v>
      </c>
      <c r="K109" s="114" t="s">
        <v>405</v>
      </c>
      <c r="L109" s="114" t="s">
        <v>101</v>
      </c>
      <c r="M109" s="114" t="s">
        <v>213</v>
      </c>
      <c r="N109" s="114" t="s">
        <v>214</v>
      </c>
    </row>
    <row r="110" spans="1:14" s="6" customFormat="1" x14ac:dyDescent="0.2">
      <c r="A110" s="119">
        <v>106</v>
      </c>
      <c r="B110" s="120" t="s">
        <v>408</v>
      </c>
      <c r="C110" s="122"/>
      <c r="D110" s="114" t="s">
        <v>198</v>
      </c>
      <c r="E110" s="114" t="s">
        <v>77</v>
      </c>
      <c r="F110" s="114" t="s">
        <v>87</v>
      </c>
      <c r="G110" s="117">
        <f>VLOOKUP(D110,'[4]000'!$F$19:$G$31,2,0)</f>
        <v>0.2</v>
      </c>
      <c r="H110" s="114" t="s">
        <v>210</v>
      </c>
      <c r="I110" s="118">
        <v>242853</v>
      </c>
      <c r="J110" s="114" t="s">
        <v>409</v>
      </c>
      <c r="K110" s="114" t="s">
        <v>410</v>
      </c>
      <c r="L110" s="114" t="s">
        <v>101</v>
      </c>
      <c r="M110" s="114" t="s">
        <v>213</v>
      </c>
      <c r="N110" s="114" t="s">
        <v>214</v>
      </c>
    </row>
    <row r="111" spans="1:14" s="6" customFormat="1" x14ac:dyDescent="0.2">
      <c r="A111" s="119">
        <v>107</v>
      </c>
      <c r="B111" s="120" t="s">
        <v>411</v>
      </c>
      <c r="C111" s="122"/>
      <c r="D111" s="114" t="s">
        <v>198</v>
      </c>
      <c r="E111" s="114" t="s">
        <v>77</v>
      </c>
      <c r="F111" s="114" t="s">
        <v>87</v>
      </c>
      <c r="G111" s="117">
        <f>VLOOKUP(D111,'[4]000'!$F$19:$G$31,2,0)</f>
        <v>0.2</v>
      </c>
      <c r="H111" s="114" t="s">
        <v>210</v>
      </c>
      <c r="I111" s="118">
        <v>242853</v>
      </c>
      <c r="J111" s="114" t="s">
        <v>412</v>
      </c>
      <c r="K111" s="114" t="s">
        <v>413</v>
      </c>
      <c r="L111" s="114" t="s">
        <v>101</v>
      </c>
      <c r="M111" s="114" t="s">
        <v>213</v>
      </c>
      <c r="N111" s="114" t="s">
        <v>214</v>
      </c>
    </row>
    <row r="112" spans="1:14" s="6" customFormat="1" x14ac:dyDescent="0.2">
      <c r="A112" s="119">
        <v>108</v>
      </c>
      <c r="B112" s="120" t="s">
        <v>414</v>
      </c>
      <c r="C112" s="122"/>
      <c r="D112" s="114" t="s">
        <v>198</v>
      </c>
      <c r="E112" s="114" t="s">
        <v>77</v>
      </c>
      <c r="F112" s="114" t="s">
        <v>87</v>
      </c>
      <c r="G112" s="117">
        <f>VLOOKUP(D112,'[4]000'!$F$19:$G$31,2,0)</f>
        <v>0.2</v>
      </c>
      <c r="H112" s="114" t="s">
        <v>210</v>
      </c>
      <c r="I112" s="118">
        <v>242853</v>
      </c>
      <c r="J112" s="114" t="s">
        <v>415</v>
      </c>
      <c r="K112" s="114" t="s">
        <v>416</v>
      </c>
      <c r="L112" s="114" t="s">
        <v>101</v>
      </c>
      <c r="M112" s="114" t="s">
        <v>213</v>
      </c>
      <c r="N112" s="114" t="s">
        <v>214</v>
      </c>
    </row>
    <row r="113" spans="1:14" s="6" customFormat="1" x14ac:dyDescent="0.2">
      <c r="A113" s="119">
        <v>109</v>
      </c>
      <c r="B113" s="120" t="s">
        <v>417</v>
      </c>
      <c r="C113" s="122"/>
      <c r="D113" s="114" t="s">
        <v>198</v>
      </c>
      <c r="E113" s="114" t="s">
        <v>77</v>
      </c>
      <c r="F113" s="114" t="s">
        <v>87</v>
      </c>
      <c r="G113" s="117">
        <f>VLOOKUP(D113,'[4]000'!$F$19:$G$31,2,0)</f>
        <v>0.2</v>
      </c>
      <c r="H113" s="114" t="s">
        <v>210</v>
      </c>
      <c r="I113" s="118">
        <v>242853</v>
      </c>
      <c r="J113" s="114" t="s">
        <v>418</v>
      </c>
      <c r="K113" s="114" t="s">
        <v>416</v>
      </c>
      <c r="L113" s="114" t="s">
        <v>101</v>
      </c>
      <c r="M113" s="114" t="s">
        <v>213</v>
      </c>
      <c r="N113" s="114" t="s">
        <v>214</v>
      </c>
    </row>
    <row r="114" spans="1:14" s="6" customFormat="1" x14ac:dyDescent="0.2">
      <c r="A114" s="119">
        <v>110</v>
      </c>
      <c r="B114" s="120" t="s">
        <v>419</v>
      </c>
      <c r="C114" s="122"/>
      <c r="D114" s="114" t="s">
        <v>198</v>
      </c>
      <c r="E114" s="114" t="s">
        <v>77</v>
      </c>
      <c r="F114" s="114" t="s">
        <v>87</v>
      </c>
      <c r="G114" s="117">
        <f>VLOOKUP(D114,'[4]000'!$F$19:$G$31,2,0)</f>
        <v>0.2</v>
      </c>
      <c r="H114" s="114" t="s">
        <v>210</v>
      </c>
      <c r="I114" s="118">
        <v>242853</v>
      </c>
      <c r="J114" s="114" t="s">
        <v>420</v>
      </c>
      <c r="K114" s="114" t="s">
        <v>421</v>
      </c>
      <c r="L114" s="114" t="s">
        <v>101</v>
      </c>
      <c r="M114" s="114" t="s">
        <v>213</v>
      </c>
      <c r="N114" s="114" t="s">
        <v>214</v>
      </c>
    </row>
    <row r="115" spans="1:14" s="6" customFormat="1" x14ac:dyDescent="0.2">
      <c r="A115" s="119">
        <v>111</v>
      </c>
      <c r="B115" s="120" t="s">
        <v>422</v>
      </c>
      <c r="C115" s="122"/>
      <c r="D115" s="114" t="s">
        <v>198</v>
      </c>
      <c r="E115" s="114" t="s">
        <v>77</v>
      </c>
      <c r="F115" s="114" t="s">
        <v>87</v>
      </c>
      <c r="G115" s="117">
        <f>VLOOKUP(D115,'[4]000'!$F$19:$G$31,2,0)</f>
        <v>0.2</v>
      </c>
      <c r="H115" s="114" t="s">
        <v>210</v>
      </c>
      <c r="I115" s="118">
        <v>242853</v>
      </c>
      <c r="J115" s="114" t="s">
        <v>423</v>
      </c>
      <c r="K115" s="114" t="s">
        <v>421</v>
      </c>
      <c r="L115" s="114" t="s">
        <v>101</v>
      </c>
      <c r="M115" s="114" t="s">
        <v>213</v>
      </c>
      <c r="N115" s="114" t="s">
        <v>214</v>
      </c>
    </row>
    <row r="116" spans="1:14" s="6" customFormat="1" x14ac:dyDescent="0.2">
      <c r="A116" s="119">
        <v>112</v>
      </c>
      <c r="B116" s="120" t="s">
        <v>424</v>
      </c>
      <c r="C116" s="122"/>
      <c r="D116" s="114" t="s">
        <v>198</v>
      </c>
      <c r="E116" s="114" t="s">
        <v>77</v>
      </c>
      <c r="F116" s="114" t="s">
        <v>87</v>
      </c>
      <c r="G116" s="117">
        <f>VLOOKUP(D116,'[4]000'!$F$19:$G$31,2,0)</f>
        <v>0.2</v>
      </c>
      <c r="H116" s="114" t="s">
        <v>210</v>
      </c>
      <c r="I116" s="118">
        <v>242853</v>
      </c>
      <c r="J116" s="114" t="s">
        <v>425</v>
      </c>
      <c r="K116" s="114" t="s">
        <v>426</v>
      </c>
      <c r="L116" s="114" t="s">
        <v>101</v>
      </c>
      <c r="M116" s="114" t="s">
        <v>213</v>
      </c>
      <c r="N116" s="114" t="s">
        <v>214</v>
      </c>
    </row>
    <row r="117" spans="1:14" s="6" customFormat="1" x14ac:dyDescent="0.2">
      <c r="A117" s="119">
        <v>113</v>
      </c>
      <c r="B117" s="120" t="s">
        <v>427</v>
      </c>
      <c r="C117" s="122"/>
      <c r="D117" s="114" t="s">
        <v>198</v>
      </c>
      <c r="E117" s="114" t="s">
        <v>77</v>
      </c>
      <c r="F117" s="114" t="s">
        <v>87</v>
      </c>
      <c r="G117" s="117">
        <f>VLOOKUP(D117,'[4]000'!$F$19:$G$31,2,0)</f>
        <v>0.2</v>
      </c>
      <c r="H117" s="114" t="s">
        <v>210</v>
      </c>
      <c r="I117" s="118">
        <v>242853</v>
      </c>
      <c r="J117" s="114" t="s">
        <v>428</v>
      </c>
      <c r="K117" s="114" t="s">
        <v>426</v>
      </c>
      <c r="L117" s="114" t="s">
        <v>101</v>
      </c>
      <c r="M117" s="114" t="s">
        <v>213</v>
      </c>
      <c r="N117" s="114" t="s">
        <v>214</v>
      </c>
    </row>
    <row r="118" spans="1:14" s="6" customFormat="1" x14ac:dyDescent="0.2">
      <c r="A118" s="119">
        <v>114</v>
      </c>
      <c r="B118" s="120" t="s">
        <v>429</v>
      </c>
      <c r="C118" s="122"/>
      <c r="D118" s="114" t="s">
        <v>198</v>
      </c>
      <c r="E118" s="114" t="s">
        <v>77</v>
      </c>
      <c r="F118" s="114" t="s">
        <v>87</v>
      </c>
      <c r="G118" s="117">
        <f>VLOOKUP(D118,'[4]000'!$F$19:$G$31,2,0)</f>
        <v>0.2</v>
      </c>
      <c r="H118" s="114" t="s">
        <v>210</v>
      </c>
      <c r="I118" s="118">
        <v>242853</v>
      </c>
      <c r="J118" s="114" t="s">
        <v>430</v>
      </c>
      <c r="K118" s="114" t="s">
        <v>431</v>
      </c>
      <c r="L118" s="114" t="s">
        <v>101</v>
      </c>
      <c r="M118" s="114" t="s">
        <v>213</v>
      </c>
      <c r="N118" s="114" t="s">
        <v>214</v>
      </c>
    </row>
    <row r="119" spans="1:14" s="6" customFormat="1" x14ac:dyDescent="0.2">
      <c r="A119" s="119">
        <v>115</v>
      </c>
      <c r="B119" s="120" t="s">
        <v>432</v>
      </c>
      <c r="C119" s="122"/>
      <c r="D119" s="114" t="s">
        <v>198</v>
      </c>
      <c r="E119" s="114" t="s">
        <v>77</v>
      </c>
      <c r="F119" s="114" t="s">
        <v>87</v>
      </c>
      <c r="G119" s="117">
        <f>VLOOKUP(D119,'[4]000'!$F$19:$G$31,2,0)</f>
        <v>0.2</v>
      </c>
      <c r="H119" s="114" t="s">
        <v>210</v>
      </c>
      <c r="I119" s="118">
        <v>242853</v>
      </c>
      <c r="J119" s="114" t="s">
        <v>433</v>
      </c>
      <c r="K119" s="114" t="s">
        <v>431</v>
      </c>
      <c r="L119" s="114" t="s">
        <v>101</v>
      </c>
      <c r="M119" s="114" t="s">
        <v>213</v>
      </c>
      <c r="N119" s="114" t="s">
        <v>214</v>
      </c>
    </row>
    <row r="120" spans="1:14" s="6" customFormat="1" x14ac:dyDescent="0.2">
      <c r="A120" s="119">
        <v>116</v>
      </c>
      <c r="B120" s="120" t="s">
        <v>434</v>
      </c>
      <c r="C120" s="122"/>
      <c r="D120" s="114" t="s">
        <v>198</v>
      </c>
      <c r="E120" s="114" t="s">
        <v>77</v>
      </c>
      <c r="F120" s="114" t="s">
        <v>87</v>
      </c>
      <c r="G120" s="117">
        <f>VLOOKUP(D120,'[4]000'!$F$19:$G$31,2,0)</f>
        <v>0.2</v>
      </c>
      <c r="H120" s="114" t="s">
        <v>210</v>
      </c>
      <c r="I120" s="118">
        <v>242853</v>
      </c>
      <c r="J120" s="114" t="s">
        <v>435</v>
      </c>
      <c r="K120" s="114" t="s">
        <v>436</v>
      </c>
      <c r="L120" s="114" t="s">
        <v>101</v>
      </c>
      <c r="M120" s="114" t="s">
        <v>213</v>
      </c>
      <c r="N120" s="114" t="s">
        <v>214</v>
      </c>
    </row>
    <row r="121" spans="1:14" s="6" customFormat="1" x14ac:dyDescent="0.2">
      <c r="A121" s="119">
        <v>117</v>
      </c>
      <c r="B121" s="120" t="s">
        <v>437</v>
      </c>
      <c r="C121" s="122"/>
      <c r="D121" s="114" t="s">
        <v>198</v>
      </c>
      <c r="E121" s="114" t="s">
        <v>77</v>
      </c>
      <c r="F121" s="114" t="s">
        <v>87</v>
      </c>
      <c r="G121" s="117">
        <f>VLOOKUP(D121,'[4]000'!$F$19:$G$31,2,0)</f>
        <v>0.2</v>
      </c>
      <c r="H121" s="114" t="s">
        <v>210</v>
      </c>
      <c r="I121" s="118">
        <v>242853</v>
      </c>
      <c r="J121" s="114" t="s">
        <v>438</v>
      </c>
      <c r="K121" s="114" t="s">
        <v>436</v>
      </c>
      <c r="L121" s="114" t="s">
        <v>101</v>
      </c>
      <c r="M121" s="114" t="s">
        <v>213</v>
      </c>
      <c r="N121" s="114" t="s">
        <v>214</v>
      </c>
    </row>
    <row r="122" spans="1:14" s="6" customFormat="1" x14ac:dyDescent="0.2">
      <c r="A122" s="119">
        <v>118</v>
      </c>
      <c r="B122" s="120" t="s">
        <v>439</v>
      </c>
      <c r="C122" s="122"/>
      <c r="D122" s="114" t="s">
        <v>198</v>
      </c>
      <c r="E122" s="114" t="s">
        <v>77</v>
      </c>
      <c r="F122" s="114" t="s">
        <v>87</v>
      </c>
      <c r="G122" s="117">
        <f>VLOOKUP(D122,'[4]000'!$F$19:$G$31,2,0)</f>
        <v>0.2</v>
      </c>
      <c r="H122" s="114" t="s">
        <v>210</v>
      </c>
      <c r="I122" s="118">
        <v>242853</v>
      </c>
      <c r="J122" s="114" t="s">
        <v>440</v>
      </c>
      <c r="K122" s="114" t="s">
        <v>441</v>
      </c>
      <c r="L122" s="114" t="s">
        <v>101</v>
      </c>
      <c r="M122" s="114" t="s">
        <v>213</v>
      </c>
      <c r="N122" s="114" t="s">
        <v>214</v>
      </c>
    </row>
    <row r="123" spans="1:14" s="6" customFormat="1" x14ac:dyDescent="0.2">
      <c r="A123" s="119">
        <v>119</v>
      </c>
      <c r="B123" s="120" t="s">
        <v>442</v>
      </c>
      <c r="C123" s="122"/>
      <c r="D123" s="114" t="s">
        <v>198</v>
      </c>
      <c r="E123" s="114" t="s">
        <v>77</v>
      </c>
      <c r="F123" s="114" t="s">
        <v>87</v>
      </c>
      <c r="G123" s="117">
        <f>VLOOKUP(D123,'[4]000'!$F$19:$G$31,2,0)</f>
        <v>0.2</v>
      </c>
      <c r="H123" s="114" t="s">
        <v>210</v>
      </c>
      <c r="I123" s="118">
        <v>242853</v>
      </c>
      <c r="J123" s="114" t="s">
        <v>443</v>
      </c>
      <c r="K123" s="114" t="s">
        <v>441</v>
      </c>
      <c r="L123" s="114" t="s">
        <v>101</v>
      </c>
      <c r="M123" s="114" t="s">
        <v>213</v>
      </c>
      <c r="N123" s="114" t="s">
        <v>214</v>
      </c>
    </row>
    <row r="124" spans="1:14" s="6" customFormat="1" x14ac:dyDescent="0.2">
      <c r="A124" s="119">
        <v>120</v>
      </c>
      <c r="B124" s="120" t="s">
        <v>444</v>
      </c>
      <c r="C124" s="122"/>
      <c r="D124" s="114" t="s">
        <v>198</v>
      </c>
      <c r="E124" s="114" t="s">
        <v>77</v>
      </c>
      <c r="F124" s="114" t="s">
        <v>87</v>
      </c>
      <c r="G124" s="117">
        <f>VLOOKUP(D124,'[4]000'!$F$19:$G$31,2,0)</f>
        <v>0.2</v>
      </c>
      <c r="H124" s="114" t="s">
        <v>210</v>
      </c>
      <c r="I124" s="118">
        <v>242853</v>
      </c>
      <c r="J124" s="114" t="s">
        <v>445</v>
      </c>
      <c r="K124" s="114" t="s">
        <v>446</v>
      </c>
      <c r="L124" s="114" t="s">
        <v>101</v>
      </c>
      <c r="M124" s="114" t="s">
        <v>213</v>
      </c>
      <c r="N124" s="114" t="s">
        <v>214</v>
      </c>
    </row>
    <row r="125" spans="1:14" s="6" customFormat="1" x14ac:dyDescent="0.2">
      <c r="A125" s="119">
        <v>121</v>
      </c>
      <c r="B125" s="120" t="s">
        <v>447</v>
      </c>
      <c r="C125" s="122"/>
      <c r="D125" s="114" t="s">
        <v>198</v>
      </c>
      <c r="E125" s="114" t="s">
        <v>77</v>
      </c>
      <c r="F125" s="114" t="s">
        <v>87</v>
      </c>
      <c r="G125" s="117">
        <f>VLOOKUP(D125,'[4]000'!$F$19:$G$31,2,0)</f>
        <v>0.2</v>
      </c>
      <c r="H125" s="114" t="s">
        <v>210</v>
      </c>
      <c r="I125" s="118">
        <v>242853</v>
      </c>
      <c r="J125" s="114" t="s">
        <v>448</v>
      </c>
      <c r="K125" s="114" t="s">
        <v>446</v>
      </c>
      <c r="L125" s="114" t="s">
        <v>101</v>
      </c>
      <c r="M125" s="114" t="s">
        <v>213</v>
      </c>
      <c r="N125" s="114" t="s">
        <v>214</v>
      </c>
    </row>
    <row r="126" spans="1:14" s="6" customFormat="1" x14ac:dyDescent="0.2">
      <c r="A126" s="119">
        <v>122</v>
      </c>
      <c r="B126" s="120" t="s">
        <v>449</v>
      </c>
      <c r="C126" s="122"/>
      <c r="D126" s="114" t="s">
        <v>450</v>
      </c>
      <c r="E126" s="114" t="s">
        <v>77</v>
      </c>
      <c r="F126" s="114" t="s">
        <v>87</v>
      </c>
      <c r="G126" s="117">
        <f>VLOOKUP(D126,'[4]000'!$F$19:$G$31,2,0)</f>
        <v>0.4</v>
      </c>
      <c r="H126" s="114" t="s">
        <v>210</v>
      </c>
      <c r="I126" s="118">
        <v>242853</v>
      </c>
      <c r="J126" s="114" t="s">
        <v>451</v>
      </c>
      <c r="K126" s="114" t="s">
        <v>452</v>
      </c>
      <c r="L126" s="114" t="s">
        <v>101</v>
      </c>
      <c r="M126" s="114" t="s">
        <v>213</v>
      </c>
      <c r="N126" s="114" t="s">
        <v>214</v>
      </c>
    </row>
    <row r="127" spans="1:14" s="6" customFormat="1" x14ac:dyDescent="0.2">
      <c r="A127" s="119">
        <v>123</v>
      </c>
      <c r="B127" s="120" t="s">
        <v>453</v>
      </c>
      <c r="C127" s="122"/>
      <c r="D127" s="114" t="s">
        <v>450</v>
      </c>
      <c r="E127" s="114" t="s">
        <v>77</v>
      </c>
      <c r="F127" s="114" t="s">
        <v>87</v>
      </c>
      <c r="G127" s="117">
        <f>VLOOKUP(D127,'[4]000'!$F$19:$G$31,2,0)</f>
        <v>0.4</v>
      </c>
      <c r="H127" s="114" t="s">
        <v>210</v>
      </c>
      <c r="I127" s="118">
        <v>242853</v>
      </c>
      <c r="J127" s="114" t="s">
        <v>454</v>
      </c>
      <c r="K127" s="114" t="s">
        <v>455</v>
      </c>
      <c r="L127" s="114" t="s">
        <v>101</v>
      </c>
      <c r="M127" s="114" t="s">
        <v>213</v>
      </c>
      <c r="N127" s="114" t="s">
        <v>214</v>
      </c>
    </row>
    <row r="128" spans="1:14" s="6" customFormat="1" x14ac:dyDescent="0.2">
      <c r="A128" s="119">
        <v>124</v>
      </c>
      <c r="B128" s="120" t="s">
        <v>456</v>
      </c>
      <c r="C128" s="122"/>
      <c r="D128" s="114" t="s">
        <v>450</v>
      </c>
      <c r="E128" s="114" t="s">
        <v>77</v>
      </c>
      <c r="F128" s="114" t="s">
        <v>87</v>
      </c>
      <c r="G128" s="117">
        <f>VLOOKUP(D128,'[4]000'!$F$19:$G$31,2,0)</f>
        <v>0.4</v>
      </c>
      <c r="H128" s="114" t="s">
        <v>210</v>
      </c>
      <c r="I128" s="118">
        <v>242853</v>
      </c>
      <c r="J128" s="114" t="s">
        <v>457</v>
      </c>
      <c r="K128" s="114" t="s">
        <v>458</v>
      </c>
      <c r="L128" s="114" t="s">
        <v>101</v>
      </c>
      <c r="M128" s="114" t="s">
        <v>213</v>
      </c>
      <c r="N128" s="114" t="s">
        <v>214</v>
      </c>
    </row>
    <row r="129" spans="1:14" s="6" customFormat="1" x14ac:dyDescent="0.2">
      <c r="A129" s="123">
        <v>125</v>
      </c>
      <c r="B129" s="124" t="s">
        <v>459</v>
      </c>
      <c r="C129" s="125"/>
      <c r="D129" s="114" t="s">
        <v>75</v>
      </c>
      <c r="E129" s="114" t="s">
        <v>76</v>
      </c>
      <c r="F129" s="114" t="s">
        <v>77</v>
      </c>
      <c r="G129" s="117">
        <f>VLOOKUP(D129,'[4]000'!$F$19:$G$31,2,0)</f>
        <v>1</v>
      </c>
      <c r="H129" s="114" t="s">
        <v>460</v>
      </c>
      <c r="I129" s="118" t="s">
        <v>461</v>
      </c>
      <c r="J129" s="114" t="s">
        <v>462</v>
      </c>
      <c r="K129" s="114" t="s">
        <v>463</v>
      </c>
      <c r="L129" s="114" t="s">
        <v>82</v>
      </c>
      <c r="M129" s="114" t="s">
        <v>213</v>
      </c>
      <c r="N129" s="114" t="s">
        <v>464</v>
      </c>
    </row>
    <row r="130" spans="1:14" s="6" customFormat="1" x14ac:dyDescent="0.2">
      <c r="A130" s="123">
        <v>126</v>
      </c>
      <c r="B130" s="115" t="s">
        <v>465</v>
      </c>
      <c r="C130" s="116"/>
      <c r="D130" s="114" t="s">
        <v>450</v>
      </c>
      <c r="E130" s="114" t="s">
        <v>77</v>
      </c>
      <c r="F130" s="114" t="s">
        <v>76</v>
      </c>
      <c r="G130" s="117">
        <f>VLOOKUP(D130,'[4]000'!$F$19:$G$31,2,0)</f>
        <v>0.4</v>
      </c>
      <c r="H130" s="114" t="s">
        <v>210</v>
      </c>
      <c r="I130" s="118">
        <v>242853</v>
      </c>
      <c r="J130" s="114" t="s">
        <v>466</v>
      </c>
      <c r="K130" s="114" t="s">
        <v>467</v>
      </c>
      <c r="L130" s="114" t="s">
        <v>82</v>
      </c>
      <c r="M130" s="114" t="s">
        <v>213</v>
      </c>
      <c r="N130" s="114" t="s">
        <v>464</v>
      </c>
    </row>
    <row r="131" spans="1:14" s="6" customFormat="1" x14ac:dyDescent="0.2">
      <c r="A131" s="123">
        <v>127</v>
      </c>
      <c r="B131" s="115" t="s">
        <v>468</v>
      </c>
      <c r="C131" s="116"/>
      <c r="D131" s="114" t="s">
        <v>450</v>
      </c>
      <c r="E131" s="114" t="s">
        <v>77</v>
      </c>
      <c r="F131" s="114" t="s">
        <v>76</v>
      </c>
      <c r="G131" s="117">
        <f>VLOOKUP(D131,'[4]000'!$F$19:$G$31,2,0)</f>
        <v>0.4</v>
      </c>
      <c r="H131" s="114" t="s">
        <v>469</v>
      </c>
      <c r="I131" s="118">
        <v>242854</v>
      </c>
      <c r="J131" s="114" t="s">
        <v>470</v>
      </c>
      <c r="K131" s="114" t="s">
        <v>471</v>
      </c>
      <c r="L131" s="114" t="s">
        <v>82</v>
      </c>
      <c r="M131" s="114" t="s">
        <v>213</v>
      </c>
      <c r="N131" s="114" t="s">
        <v>464</v>
      </c>
    </row>
    <row r="132" spans="1:14" s="6" customFormat="1" x14ac:dyDescent="0.2">
      <c r="A132" s="123">
        <v>128</v>
      </c>
      <c r="B132" s="115" t="s">
        <v>472</v>
      </c>
      <c r="C132" s="116"/>
      <c r="D132" s="114" t="s">
        <v>450</v>
      </c>
      <c r="E132" s="114" t="s">
        <v>77</v>
      </c>
      <c r="F132" s="114" t="s">
        <v>76</v>
      </c>
      <c r="G132" s="117">
        <f>VLOOKUP(D132,'[4]000'!$F$19:$G$31,2,0)</f>
        <v>0.4</v>
      </c>
      <c r="H132" s="114" t="s">
        <v>473</v>
      </c>
      <c r="I132" s="118">
        <v>242855</v>
      </c>
      <c r="J132" s="114" t="s">
        <v>474</v>
      </c>
      <c r="K132" s="114" t="s">
        <v>475</v>
      </c>
      <c r="L132" s="114" t="s">
        <v>82</v>
      </c>
      <c r="M132" s="114" t="s">
        <v>213</v>
      </c>
      <c r="N132" s="114" t="s">
        <v>464</v>
      </c>
    </row>
    <row r="133" spans="1:14" s="6" customFormat="1" x14ac:dyDescent="0.2">
      <c r="A133" s="123">
        <v>129</v>
      </c>
      <c r="B133" s="115" t="s">
        <v>476</v>
      </c>
      <c r="C133" s="116"/>
      <c r="D133" s="114" t="s">
        <v>450</v>
      </c>
      <c r="E133" s="114" t="s">
        <v>77</v>
      </c>
      <c r="F133" s="114" t="s">
        <v>76</v>
      </c>
      <c r="G133" s="117">
        <f>VLOOKUP(D133,'[4]000'!$F$19:$G$31,2,0)</f>
        <v>0.4</v>
      </c>
      <c r="H133" s="114" t="s">
        <v>477</v>
      </c>
      <c r="I133" s="118">
        <v>242856</v>
      </c>
      <c r="J133" s="114" t="s">
        <v>478</v>
      </c>
      <c r="K133" s="114" t="s">
        <v>479</v>
      </c>
      <c r="L133" s="114" t="s">
        <v>82</v>
      </c>
      <c r="M133" s="114" t="s">
        <v>213</v>
      </c>
      <c r="N133" s="114" t="s">
        <v>464</v>
      </c>
    </row>
    <row r="134" spans="1:14" s="6" customFormat="1" x14ac:dyDescent="0.2">
      <c r="A134" s="123">
        <v>130</v>
      </c>
      <c r="B134" s="120" t="s">
        <v>480</v>
      </c>
      <c r="C134" s="122"/>
      <c r="D134" s="114" t="s">
        <v>75</v>
      </c>
      <c r="E134" s="114" t="s">
        <v>76</v>
      </c>
      <c r="F134" s="114" t="s">
        <v>77</v>
      </c>
      <c r="G134" s="117">
        <f>VLOOKUP(D134,'[3]000'!$F$19:$G$31,2,0)</f>
        <v>1</v>
      </c>
      <c r="H134" s="114" t="s">
        <v>481</v>
      </c>
      <c r="I134" s="118" t="s">
        <v>482</v>
      </c>
      <c r="J134" s="114" t="s">
        <v>483</v>
      </c>
      <c r="K134" s="114" t="s">
        <v>484</v>
      </c>
      <c r="L134" s="114" t="s">
        <v>82</v>
      </c>
      <c r="M134" s="114" t="s">
        <v>4</v>
      </c>
      <c r="N134" s="114" t="s">
        <v>187</v>
      </c>
    </row>
    <row r="135" spans="1:14" s="6" customFormat="1" x14ac:dyDescent="0.2">
      <c r="A135" s="123">
        <v>131</v>
      </c>
      <c r="B135" s="120" t="s">
        <v>485</v>
      </c>
      <c r="C135" s="122"/>
      <c r="D135" s="114" t="s">
        <v>75</v>
      </c>
      <c r="E135" s="114" t="s">
        <v>76</v>
      </c>
      <c r="F135" s="114" t="s">
        <v>77</v>
      </c>
      <c r="G135" s="117">
        <f>VLOOKUP(D135,'[3]000'!$F$19:$G$31,2,0)</f>
        <v>1</v>
      </c>
      <c r="H135" s="114" t="s">
        <v>486</v>
      </c>
      <c r="I135" s="118" t="s">
        <v>487</v>
      </c>
      <c r="J135" s="114"/>
      <c r="K135" s="114" t="s">
        <v>488</v>
      </c>
      <c r="L135" s="114" t="s">
        <v>82</v>
      </c>
      <c r="M135" s="114" t="s">
        <v>4</v>
      </c>
      <c r="N135" s="114" t="s">
        <v>187</v>
      </c>
    </row>
    <row r="136" spans="1:14" s="6" customFormat="1" x14ac:dyDescent="0.2">
      <c r="A136" s="119">
        <v>132</v>
      </c>
      <c r="B136" s="120" t="s">
        <v>489</v>
      </c>
      <c r="C136" s="122"/>
      <c r="D136" s="114" t="s">
        <v>75</v>
      </c>
      <c r="E136" s="114" t="s">
        <v>76</v>
      </c>
      <c r="F136" s="114" t="s">
        <v>77</v>
      </c>
      <c r="G136" s="117">
        <f>VLOOKUP(D136,'[3]000'!$F$19:$G$31,2,0)</f>
        <v>1</v>
      </c>
      <c r="H136" s="114" t="s">
        <v>481</v>
      </c>
      <c r="I136" s="118" t="s">
        <v>482</v>
      </c>
      <c r="J136" s="114" t="s">
        <v>490</v>
      </c>
      <c r="K136" s="114" t="s">
        <v>491</v>
      </c>
      <c r="L136" s="114" t="s">
        <v>82</v>
      </c>
      <c r="M136" s="114" t="s">
        <v>4</v>
      </c>
      <c r="N136" s="114" t="s">
        <v>187</v>
      </c>
    </row>
    <row r="137" spans="1:14" s="6" customFormat="1" x14ac:dyDescent="0.2">
      <c r="A137" s="119">
        <v>133</v>
      </c>
      <c r="B137" s="124" t="s">
        <v>492</v>
      </c>
      <c r="C137" s="125"/>
      <c r="D137" s="114" t="s">
        <v>198</v>
      </c>
      <c r="E137" s="114" t="s">
        <v>77</v>
      </c>
      <c r="F137" s="114" t="s">
        <v>76</v>
      </c>
      <c r="G137" s="117">
        <f>VLOOKUP(D137,'[3]000'!$F$19:$G$31,2,0)</f>
        <v>0.2</v>
      </c>
      <c r="H137" s="114" t="s">
        <v>493</v>
      </c>
      <c r="I137" s="118">
        <v>44529</v>
      </c>
      <c r="J137" s="114" t="s">
        <v>494</v>
      </c>
      <c r="K137" s="114" t="s">
        <v>495</v>
      </c>
      <c r="L137" s="114" t="s">
        <v>101</v>
      </c>
      <c r="M137" s="114" t="s">
        <v>4</v>
      </c>
      <c r="N137" s="114" t="s">
        <v>187</v>
      </c>
    </row>
    <row r="138" spans="1:14" s="6" customFormat="1" x14ac:dyDescent="0.2">
      <c r="A138" s="119">
        <v>134</v>
      </c>
      <c r="B138" s="126" t="s">
        <v>496</v>
      </c>
      <c r="C138" s="127"/>
      <c r="D138" s="114" t="s">
        <v>198</v>
      </c>
      <c r="E138" s="114" t="s">
        <v>77</v>
      </c>
      <c r="F138" s="114" t="s">
        <v>76</v>
      </c>
      <c r="G138" s="117">
        <f>VLOOKUP(D138,'[3]000'!$F$19:$G$31,2,0)</f>
        <v>0.2</v>
      </c>
      <c r="H138" s="114" t="s">
        <v>493</v>
      </c>
      <c r="I138" s="118">
        <v>44530</v>
      </c>
      <c r="J138" s="114" t="s">
        <v>497</v>
      </c>
      <c r="K138" s="114" t="s">
        <v>498</v>
      </c>
      <c r="L138" s="114" t="s">
        <v>101</v>
      </c>
      <c r="M138" s="114" t="s">
        <v>4</v>
      </c>
      <c r="N138" s="114" t="s">
        <v>187</v>
      </c>
    </row>
    <row r="139" spans="1:14" s="6" customFormat="1" x14ac:dyDescent="0.2">
      <c r="A139" s="119">
        <v>135</v>
      </c>
      <c r="B139" s="126" t="s">
        <v>499</v>
      </c>
      <c r="C139" s="127"/>
      <c r="D139" s="114" t="s">
        <v>198</v>
      </c>
      <c r="E139" s="114" t="s">
        <v>77</v>
      </c>
      <c r="F139" s="114" t="s">
        <v>76</v>
      </c>
      <c r="G139" s="117">
        <f>VLOOKUP(D139,'[3]000'!$F$19:$G$31,2,0)</f>
        <v>0.2</v>
      </c>
      <c r="H139" s="114" t="s">
        <v>500</v>
      </c>
      <c r="I139" s="118">
        <v>44531</v>
      </c>
      <c r="J139" s="114" t="s">
        <v>501</v>
      </c>
      <c r="K139" s="114" t="s">
        <v>502</v>
      </c>
      <c r="L139" s="114" t="s">
        <v>101</v>
      </c>
      <c r="M139" s="114" t="s">
        <v>4</v>
      </c>
      <c r="N139" s="114" t="s">
        <v>187</v>
      </c>
    </row>
    <row r="140" spans="1:14" s="6" customFormat="1" x14ac:dyDescent="0.2">
      <c r="A140" s="119">
        <v>136</v>
      </c>
      <c r="B140" s="126" t="s">
        <v>503</v>
      </c>
      <c r="C140" s="127"/>
      <c r="D140" s="114" t="s">
        <v>198</v>
      </c>
      <c r="E140" s="114" t="s">
        <v>77</v>
      </c>
      <c r="F140" s="114" t="s">
        <v>76</v>
      </c>
      <c r="G140" s="117">
        <f>VLOOKUP(D140,'[3]000'!$F$19:$G$31,2,0)</f>
        <v>0.2</v>
      </c>
      <c r="H140" s="114" t="s">
        <v>504</v>
      </c>
      <c r="I140" s="118">
        <v>44532</v>
      </c>
      <c r="J140" s="114" t="s">
        <v>505</v>
      </c>
      <c r="K140" s="114" t="s">
        <v>506</v>
      </c>
      <c r="L140" s="114" t="s">
        <v>101</v>
      </c>
      <c r="M140" s="114" t="s">
        <v>4</v>
      </c>
      <c r="N140" s="114" t="s">
        <v>187</v>
      </c>
    </row>
    <row r="141" spans="1:14" s="6" customFormat="1" x14ac:dyDescent="0.2">
      <c r="A141" s="119">
        <v>137</v>
      </c>
      <c r="B141" s="126" t="s">
        <v>507</v>
      </c>
      <c r="C141" s="127"/>
      <c r="D141" s="114" t="s">
        <v>198</v>
      </c>
      <c r="E141" s="114" t="s">
        <v>77</v>
      </c>
      <c r="F141" s="114" t="s">
        <v>76</v>
      </c>
      <c r="G141" s="117">
        <f>VLOOKUP(D141,'[3]000'!$F$19:$G$31,2,0)</f>
        <v>0.2</v>
      </c>
      <c r="H141" s="114" t="s">
        <v>508</v>
      </c>
      <c r="I141" s="118">
        <v>44533</v>
      </c>
      <c r="J141" s="114" t="s">
        <v>509</v>
      </c>
      <c r="K141" s="114" t="s">
        <v>510</v>
      </c>
      <c r="L141" s="114" t="s">
        <v>101</v>
      </c>
      <c r="M141" s="114" t="s">
        <v>4</v>
      </c>
      <c r="N141" s="114" t="s">
        <v>187</v>
      </c>
    </row>
    <row r="142" spans="1:14" s="6" customFormat="1" x14ac:dyDescent="0.2">
      <c r="A142" s="119">
        <v>138</v>
      </c>
      <c r="B142" s="126" t="s">
        <v>511</v>
      </c>
      <c r="C142" s="127"/>
      <c r="D142" s="114" t="s">
        <v>198</v>
      </c>
      <c r="E142" s="114" t="s">
        <v>77</v>
      </c>
      <c r="F142" s="114" t="s">
        <v>76</v>
      </c>
      <c r="G142" s="117">
        <f>VLOOKUP(D142,'[3]000'!$F$19:$G$31,2,0)</f>
        <v>0.2</v>
      </c>
      <c r="H142" s="114" t="s">
        <v>512</v>
      </c>
      <c r="I142" s="118">
        <v>44534</v>
      </c>
      <c r="J142" s="114" t="s">
        <v>513</v>
      </c>
      <c r="K142" s="114" t="s">
        <v>514</v>
      </c>
      <c r="L142" s="114" t="s">
        <v>101</v>
      </c>
      <c r="M142" s="114" t="s">
        <v>4</v>
      </c>
      <c r="N142" s="114" t="s">
        <v>187</v>
      </c>
    </row>
    <row r="143" spans="1:14" s="6" customFormat="1" x14ac:dyDescent="0.2">
      <c r="A143" s="119">
        <v>139</v>
      </c>
      <c r="B143" s="126" t="s">
        <v>515</v>
      </c>
      <c r="C143" s="127"/>
      <c r="D143" s="114" t="s">
        <v>198</v>
      </c>
      <c r="E143" s="114" t="s">
        <v>77</v>
      </c>
      <c r="F143" s="114" t="s">
        <v>76</v>
      </c>
      <c r="G143" s="117">
        <f>VLOOKUP(D143,'[3]000'!$F$19:$G$31,2,0)</f>
        <v>0.2</v>
      </c>
      <c r="H143" s="114" t="s">
        <v>516</v>
      </c>
      <c r="I143" s="118">
        <v>44535</v>
      </c>
      <c r="J143" s="114" t="s">
        <v>517</v>
      </c>
      <c r="K143" s="114" t="s">
        <v>518</v>
      </c>
      <c r="L143" s="114" t="s">
        <v>101</v>
      </c>
      <c r="M143" s="114" t="s">
        <v>4</v>
      </c>
      <c r="N143" s="114" t="s">
        <v>187</v>
      </c>
    </row>
    <row r="144" spans="1:14" s="6" customFormat="1" x14ac:dyDescent="0.2">
      <c r="A144" s="119">
        <v>140</v>
      </c>
      <c r="B144" s="115" t="s">
        <v>519</v>
      </c>
      <c r="C144" s="116"/>
      <c r="D144" s="114" t="s">
        <v>97</v>
      </c>
      <c r="E144" s="114" t="s">
        <v>87</v>
      </c>
      <c r="F144" s="114" t="s">
        <v>77</v>
      </c>
      <c r="G144" s="117">
        <f>VLOOKUP(D144,'[3]000'!$F$19:$G$31,2,0)</f>
        <v>0.6</v>
      </c>
      <c r="H144" s="114" t="s">
        <v>520</v>
      </c>
      <c r="I144" s="118" t="s">
        <v>521</v>
      </c>
      <c r="J144" s="114" t="s">
        <v>522</v>
      </c>
      <c r="K144" s="114" t="s">
        <v>523</v>
      </c>
      <c r="L144" s="114" t="s">
        <v>101</v>
      </c>
      <c r="M144" s="114" t="s">
        <v>4</v>
      </c>
      <c r="N144" s="114" t="s">
        <v>92</v>
      </c>
    </row>
    <row r="145" spans="1:14" s="6" customFormat="1" x14ac:dyDescent="0.2">
      <c r="A145" s="119">
        <v>141</v>
      </c>
      <c r="B145" s="120" t="s">
        <v>524</v>
      </c>
      <c r="C145" s="122"/>
      <c r="D145" s="114" t="s">
        <v>97</v>
      </c>
      <c r="E145" s="114" t="s">
        <v>87</v>
      </c>
      <c r="F145" s="114" t="s">
        <v>77</v>
      </c>
      <c r="G145" s="117">
        <f>VLOOKUP(D145,'[3]000'!$F$19:$G$31,2,0)</f>
        <v>0.6</v>
      </c>
      <c r="H145" s="114" t="s">
        <v>520</v>
      </c>
      <c r="I145" s="118" t="s">
        <v>521</v>
      </c>
      <c r="J145" s="114" t="s">
        <v>525</v>
      </c>
      <c r="K145" s="114" t="s">
        <v>526</v>
      </c>
      <c r="L145" s="114" t="s">
        <v>101</v>
      </c>
      <c r="M145" s="114" t="s">
        <v>4</v>
      </c>
      <c r="N145" s="114" t="s">
        <v>92</v>
      </c>
    </row>
    <row r="146" spans="1:14" s="6" customFormat="1" x14ac:dyDescent="0.2">
      <c r="A146" s="119">
        <v>142</v>
      </c>
      <c r="B146" s="120" t="s">
        <v>527</v>
      </c>
      <c r="C146" s="122"/>
      <c r="D146" s="114" t="s">
        <v>97</v>
      </c>
      <c r="E146" s="114" t="s">
        <v>87</v>
      </c>
      <c r="F146" s="114" t="s">
        <v>77</v>
      </c>
      <c r="G146" s="117">
        <f>VLOOKUP(D146,'[3]000'!$F$19:$G$31,2,0)</f>
        <v>0.6</v>
      </c>
      <c r="H146" s="114" t="s">
        <v>520</v>
      </c>
      <c r="I146" s="118" t="s">
        <v>521</v>
      </c>
      <c r="J146" s="114" t="s">
        <v>528</v>
      </c>
      <c r="K146" s="114" t="s">
        <v>529</v>
      </c>
      <c r="L146" s="114" t="s">
        <v>101</v>
      </c>
      <c r="M146" s="114" t="s">
        <v>4</v>
      </c>
      <c r="N146" s="114" t="s">
        <v>92</v>
      </c>
    </row>
    <row r="147" spans="1:14" s="6" customFormat="1" ht="21" customHeight="1" x14ac:dyDescent="0.2">
      <c r="A147" s="119">
        <v>143</v>
      </c>
      <c r="B147" s="115" t="s">
        <v>530</v>
      </c>
      <c r="C147" s="116"/>
      <c r="D147" s="114" t="s">
        <v>86</v>
      </c>
      <c r="E147" s="114" t="s">
        <v>87</v>
      </c>
      <c r="F147" s="114" t="s">
        <v>77</v>
      </c>
      <c r="G147" s="117">
        <f>VLOOKUP(D147,'[3]000'!$F$19:$G$31,2,0)</f>
        <v>0.8</v>
      </c>
      <c r="H147" s="114" t="s">
        <v>531</v>
      </c>
      <c r="I147" s="128" t="s">
        <v>532</v>
      </c>
      <c r="J147" s="114" t="s">
        <v>533</v>
      </c>
      <c r="K147" s="114" t="s">
        <v>534</v>
      </c>
      <c r="L147" s="114" t="s">
        <v>82</v>
      </c>
      <c r="M147" s="114" t="s">
        <v>4</v>
      </c>
      <c r="N147" s="114" t="s">
        <v>92</v>
      </c>
    </row>
    <row r="148" spans="1:14" s="6" customFormat="1" x14ac:dyDescent="0.2">
      <c r="A148" s="119">
        <v>144</v>
      </c>
      <c r="B148" s="120" t="s">
        <v>535</v>
      </c>
      <c r="C148" s="122"/>
      <c r="D148" s="114" t="s">
        <v>198</v>
      </c>
      <c r="E148" s="114" t="s">
        <v>87</v>
      </c>
      <c r="F148" s="114" t="s">
        <v>87</v>
      </c>
      <c r="G148" s="117">
        <f>VLOOKUP(D148,'[5]000'!$F$19:$G$31,2,0)</f>
        <v>0.2</v>
      </c>
      <c r="H148" s="114" t="s">
        <v>210</v>
      </c>
      <c r="I148" s="118">
        <v>242853</v>
      </c>
      <c r="J148" s="114" t="s">
        <v>536</v>
      </c>
      <c r="K148" s="114" t="s">
        <v>537</v>
      </c>
      <c r="L148" s="114" t="s">
        <v>101</v>
      </c>
      <c r="M148" s="114" t="s">
        <v>83</v>
      </c>
      <c r="N148" s="114" t="s">
        <v>84</v>
      </c>
    </row>
    <row r="149" spans="1:14" s="6" customFormat="1" x14ac:dyDescent="0.2">
      <c r="A149" s="119">
        <v>145</v>
      </c>
      <c r="B149" s="120" t="s">
        <v>538</v>
      </c>
      <c r="C149" s="122"/>
      <c r="D149" s="114" t="s">
        <v>198</v>
      </c>
      <c r="E149" s="114" t="s">
        <v>87</v>
      </c>
      <c r="F149" s="114" t="s">
        <v>87</v>
      </c>
      <c r="G149" s="117">
        <f>VLOOKUP(D149,'[5]000'!$F$19:$G$31,2,0)</f>
        <v>0.2</v>
      </c>
      <c r="H149" s="114" t="s">
        <v>210</v>
      </c>
      <c r="I149" s="118">
        <v>242853</v>
      </c>
      <c r="J149" s="121" t="s">
        <v>539</v>
      </c>
      <c r="K149" s="114" t="s">
        <v>540</v>
      </c>
      <c r="L149" s="114" t="s">
        <v>101</v>
      </c>
      <c r="M149" s="114" t="s">
        <v>83</v>
      </c>
      <c r="N149" s="114" t="s">
        <v>84</v>
      </c>
    </row>
    <row r="150" spans="1:14" s="6" customFormat="1" x14ac:dyDescent="0.2">
      <c r="A150" s="119">
        <v>146</v>
      </c>
      <c r="B150" s="129" t="s">
        <v>541</v>
      </c>
      <c r="C150" s="129"/>
      <c r="D150" s="114" t="s">
        <v>198</v>
      </c>
      <c r="E150" s="114" t="s">
        <v>87</v>
      </c>
      <c r="F150" s="114" t="s">
        <v>87</v>
      </c>
      <c r="G150" s="117">
        <f>VLOOKUP(D150,'[5]000'!$F$19:$G$31,2,0)</f>
        <v>0.2</v>
      </c>
      <c r="H150" s="114" t="s">
        <v>210</v>
      </c>
      <c r="I150" s="118">
        <v>242853</v>
      </c>
      <c r="J150" s="114" t="s">
        <v>542</v>
      </c>
      <c r="K150" s="114" t="s">
        <v>543</v>
      </c>
      <c r="L150" s="114" t="s">
        <v>101</v>
      </c>
      <c r="M150" s="114" t="s">
        <v>83</v>
      </c>
      <c r="N150" s="114" t="s">
        <v>84</v>
      </c>
    </row>
    <row r="151" spans="1:14" s="6" customFormat="1" x14ac:dyDescent="0.2">
      <c r="A151" s="119">
        <v>147</v>
      </c>
      <c r="B151" s="115" t="s">
        <v>544</v>
      </c>
      <c r="C151" s="116"/>
      <c r="D151" s="114" t="s">
        <v>198</v>
      </c>
      <c r="E151" s="114" t="s">
        <v>87</v>
      </c>
      <c r="F151" s="114" t="s">
        <v>87</v>
      </c>
      <c r="G151" s="117">
        <f>VLOOKUP(D151,'[5]000'!$F$19:$G$31,2,0)</f>
        <v>0.2</v>
      </c>
      <c r="H151" s="114" t="s">
        <v>210</v>
      </c>
      <c r="I151" s="118">
        <v>242853</v>
      </c>
      <c r="J151" s="114" t="s">
        <v>545</v>
      </c>
      <c r="K151" s="114" t="s">
        <v>540</v>
      </c>
      <c r="L151" s="114" t="s">
        <v>101</v>
      </c>
      <c r="M151" s="114" t="s">
        <v>83</v>
      </c>
      <c r="N151" s="114" t="s">
        <v>84</v>
      </c>
    </row>
    <row r="152" spans="1:14" s="6" customFormat="1" x14ac:dyDescent="0.2">
      <c r="A152" s="119">
        <v>148</v>
      </c>
      <c r="B152" s="115" t="s">
        <v>546</v>
      </c>
      <c r="C152" s="116"/>
      <c r="D152" s="114" t="s">
        <v>198</v>
      </c>
      <c r="E152" s="114" t="s">
        <v>87</v>
      </c>
      <c r="F152" s="114" t="s">
        <v>87</v>
      </c>
      <c r="G152" s="117">
        <f>VLOOKUP(D152,'[5]000'!$F$19:$G$31,2,0)</f>
        <v>0.2</v>
      </c>
      <c r="H152" s="114" t="s">
        <v>210</v>
      </c>
      <c r="I152" s="118">
        <v>242853</v>
      </c>
      <c r="J152" s="114" t="s">
        <v>547</v>
      </c>
      <c r="K152" s="114" t="s">
        <v>548</v>
      </c>
      <c r="L152" s="114" t="s">
        <v>101</v>
      </c>
      <c r="M152" s="114" t="s">
        <v>83</v>
      </c>
      <c r="N152" s="114" t="s">
        <v>84</v>
      </c>
    </row>
    <row r="153" spans="1:14" s="6" customFormat="1" x14ac:dyDescent="0.2">
      <c r="A153" s="119">
        <v>149</v>
      </c>
      <c r="B153" s="115" t="s">
        <v>549</v>
      </c>
      <c r="C153" s="116"/>
      <c r="D153" s="114" t="s">
        <v>198</v>
      </c>
      <c r="E153" s="114" t="s">
        <v>87</v>
      </c>
      <c r="F153" s="114" t="s">
        <v>87</v>
      </c>
      <c r="G153" s="117">
        <f>VLOOKUP(D153,'[5]000'!$F$19:$G$31,2,0)</f>
        <v>0.2</v>
      </c>
      <c r="H153" s="114" t="s">
        <v>210</v>
      </c>
      <c r="I153" s="118">
        <v>242853</v>
      </c>
      <c r="J153" s="114" t="s">
        <v>550</v>
      </c>
      <c r="K153" s="114" t="s">
        <v>551</v>
      </c>
      <c r="L153" s="114" t="s">
        <v>101</v>
      </c>
      <c r="M153" s="114" t="s">
        <v>83</v>
      </c>
      <c r="N153" s="114" t="s">
        <v>84</v>
      </c>
    </row>
    <row r="154" spans="1:14" s="6" customFormat="1" x14ac:dyDescent="0.2">
      <c r="A154" s="119">
        <v>150</v>
      </c>
      <c r="B154" s="115" t="s">
        <v>552</v>
      </c>
      <c r="C154" s="116"/>
      <c r="D154" s="114" t="s">
        <v>198</v>
      </c>
      <c r="E154" s="114" t="s">
        <v>87</v>
      </c>
      <c r="F154" s="114" t="s">
        <v>87</v>
      </c>
      <c r="G154" s="117">
        <f>VLOOKUP(D154,'[5]000'!$F$19:$G$31,2,0)</f>
        <v>0.2</v>
      </c>
      <c r="H154" s="114" t="s">
        <v>210</v>
      </c>
      <c r="I154" s="118">
        <v>242853</v>
      </c>
      <c r="J154" s="114" t="s">
        <v>553</v>
      </c>
      <c r="K154" s="114" t="s">
        <v>551</v>
      </c>
      <c r="L154" s="114" t="s">
        <v>101</v>
      </c>
      <c r="M154" s="114" t="s">
        <v>83</v>
      </c>
      <c r="N154" s="114" t="s">
        <v>84</v>
      </c>
    </row>
    <row r="155" spans="1:14" s="6" customFormat="1" x14ac:dyDescent="0.2">
      <c r="A155" s="119">
        <v>151</v>
      </c>
      <c r="B155" s="115" t="s">
        <v>554</v>
      </c>
      <c r="C155" s="116"/>
      <c r="D155" s="114" t="s">
        <v>198</v>
      </c>
      <c r="E155" s="114" t="s">
        <v>87</v>
      </c>
      <c r="F155" s="114" t="s">
        <v>87</v>
      </c>
      <c r="G155" s="117">
        <f>VLOOKUP(D155,'[5]000'!$F$19:$G$31,2,0)</f>
        <v>0.2</v>
      </c>
      <c r="H155" s="114" t="s">
        <v>210</v>
      </c>
      <c r="I155" s="118">
        <v>242853</v>
      </c>
      <c r="J155" s="114" t="s">
        <v>555</v>
      </c>
      <c r="K155" s="114" t="s">
        <v>543</v>
      </c>
      <c r="L155" s="114" t="s">
        <v>101</v>
      </c>
      <c r="M155" s="114" t="s">
        <v>83</v>
      </c>
      <c r="N155" s="114" t="s">
        <v>84</v>
      </c>
    </row>
    <row r="156" spans="1:14" s="6" customFormat="1" x14ac:dyDescent="0.2">
      <c r="A156" s="119">
        <v>152</v>
      </c>
      <c r="B156" s="115" t="s">
        <v>556</v>
      </c>
      <c r="C156" s="116"/>
      <c r="D156" s="114" t="s">
        <v>198</v>
      </c>
      <c r="E156" s="114" t="s">
        <v>87</v>
      </c>
      <c r="F156" s="114" t="s">
        <v>87</v>
      </c>
      <c r="G156" s="117">
        <f>VLOOKUP(D156,'[5]000'!$F$19:$G$31,2,0)</f>
        <v>0.2</v>
      </c>
      <c r="H156" s="114" t="s">
        <v>210</v>
      </c>
      <c r="I156" s="118">
        <v>242853</v>
      </c>
      <c r="J156" s="114" t="s">
        <v>557</v>
      </c>
      <c r="K156" s="114" t="s">
        <v>537</v>
      </c>
      <c r="L156" s="114" t="s">
        <v>101</v>
      </c>
      <c r="M156" s="114" t="s">
        <v>83</v>
      </c>
      <c r="N156" s="114" t="s">
        <v>84</v>
      </c>
    </row>
    <row r="157" spans="1:14" s="6" customFormat="1" x14ac:dyDescent="0.2">
      <c r="A157" s="114">
        <v>153</v>
      </c>
      <c r="B157" s="130" t="s">
        <v>558</v>
      </c>
      <c r="C157" s="131"/>
      <c r="D157" s="114" t="s">
        <v>97</v>
      </c>
      <c r="E157" s="114" t="s">
        <v>87</v>
      </c>
      <c r="F157" s="114" t="s">
        <v>77</v>
      </c>
      <c r="G157" s="117">
        <f>VLOOKUP(D157,'[3]000'!$F$19:$G$31,2,0)</f>
        <v>0.6</v>
      </c>
      <c r="H157" s="132" t="s">
        <v>205</v>
      </c>
      <c r="I157" s="132" t="s">
        <v>559</v>
      </c>
      <c r="J157" s="132" t="s">
        <v>560</v>
      </c>
      <c r="K157" s="132" t="s">
        <v>561</v>
      </c>
      <c r="L157" s="114" t="s">
        <v>101</v>
      </c>
      <c r="M157" s="114" t="s">
        <v>4</v>
      </c>
      <c r="N157" s="132" t="s">
        <v>128</v>
      </c>
    </row>
    <row r="158" spans="1:14" s="6" customFormat="1" x14ac:dyDescent="0.2">
      <c r="A158" s="114">
        <v>154</v>
      </c>
      <c r="B158" s="120" t="s">
        <v>562</v>
      </c>
      <c r="C158" s="122"/>
      <c r="D158" s="114" t="s">
        <v>97</v>
      </c>
      <c r="E158" s="114" t="s">
        <v>87</v>
      </c>
      <c r="F158" s="114" t="s">
        <v>77</v>
      </c>
      <c r="G158" s="117">
        <f>VLOOKUP(D158,'[3]000'!$F$19:$G$31,2,0)</f>
        <v>0.6</v>
      </c>
      <c r="H158" s="114" t="s">
        <v>563</v>
      </c>
      <c r="I158" s="133" t="s">
        <v>564</v>
      </c>
      <c r="J158" s="134" t="s">
        <v>565</v>
      </c>
      <c r="K158" s="114" t="s">
        <v>566</v>
      </c>
      <c r="L158" s="134" t="s">
        <v>101</v>
      </c>
      <c r="M158" s="114" t="s">
        <v>213</v>
      </c>
      <c r="N158" s="114" t="s">
        <v>214</v>
      </c>
    </row>
    <row r="159" spans="1:14" s="6" customFormat="1" x14ac:dyDescent="0.2">
      <c r="A159" s="114">
        <v>155</v>
      </c>
      <c r="B159" s="120" t="s">
        <v>567</v>
      </c>
      <c r="C159" s="116"/>
      <c r="D159" s="114" t="s">
        <v>198</v>
      </c>
      <c r="E159" s="114" t="s">
        <v>77</v>
      </c>
      <c r="F159" s="114" t="s">
        <v>87</v>
      </c>
      <c r="G159" s="117">
        <f>VLOOKUP(D159,'[3]000'!$F$19:$G$31,2,0)</f>
        <v>0.2</v>
      </c>
      <c r="H159" s="114" t="s">
        <v>210</v>
      </c>
      <c r="I159" s="133">
        <v>242853</v>
      </c>
      <c r="J159" s="134" t="s">
        <v>568</v>
      </c>
      <c r="K159" s="114" t="s">
        <v>569</v>
      </c>
      <c r="L159" s="134" t="s">
        <v>101</v>
      </c>
      <c r="M159" s="114" t="s">
        <v>213</v>
      </c>
      <c r="N159" s="114" t="s">
        <v>214</v>
      </c>
    </row>
    <row r="160" spans="1:14" s="6" customFormat="1" x14ac:dyDescent="0.2">
      <c r="A160" s="114">
        <v>156</v>
      </c>
      <c r="B160" s="120" t="s">
        <v>570</v>
      </c>
      <c r="C160" s="116"/>
      <c r="D160" s="114" t="s">
        <v>198</v>
      </c>
      <c r="E160" s="114" t="s">
        <v>77</v>
      </c>
      <c r="F160" s="114" t="s">
        <v>87</v>
      </c>
      <c r="G160" s="117">
        <f>VLOOKUP(D160,'[3]000'!$F$19:$G$31,2,0)</f>
        <v>0.2</v>
      </c>
      <c r="H160" s="114" t="s">
        <v>210</v>
      </c>
      <c r="I160" s="133">
        <v>242853</v>
      </c>
      <c r="J160" s="134" t="s">
        <v>571</v>
      </c>
      <c r="K160" s="114" t="s">
        <v>572</v>
      </c>
      <c r="L160" s="134" t="s">
        <v>101</v>
      </c>
      <c r="M160" s="114" t="s">
        <v>213</v>
      </c>
      <c r="N160" s="114" t="s">
        <v>214</v>
      </c>
    </row>
    <row r="161" spans="1:14" s="6" customFormat="1" x14ac:dyDescent="0.2">
      <c r="A161" s="114">
        <v>157</v>
      </c>
      <c r="B161" s="120" t="s">
        <v>573</v>
      </c>
      <c r="C161" s="116"/>
      <c r="D161" s="114" t="s">
        <v>198</v>
      </c>
      <c r="E161" s="114" t="s">
        <v>77</v>
      </c>
      <c r="F161" s="114" t="s">
        <v>87</v>
      </c>
      <c r="G161" s="117">
        <f>VLOOKUP(D161,'[3]000'!$F$19:$G$31,2,0)</f>
        <v>0.2</v>
      </c>
      <c r="H161" s="114" t="s">
        <v>210</v>
      </c>
      <c r="I161" s="133">
        <v>242853</v>
      </c>
      <c r="J161" s="134" t="s">
        <v>574</v>
      </c>
      <c r="K161" s="114" t="s">
        <v>575</v>
      </c>
      <c r="L161" s="134" t="s">
        <v>101</v>
      </c>
      <c r="M161" s="114" t="s">
        <v>213</v>
      </c>
      <c r="N161" s="114" t="s">
        <v>214</v>
      </c>
    </row>
    <row r="162" spans="1:14" s="6" customFormat="1" x14ac:dyDescent="0.2">
      <c r="A162" s="114">
        <v>158</v>
      </c>
      <c r="B162" s="120" t="s">
        <v>576</v>
      </c>
      <c r="C162" s="116"/>
      <c r="D162" s="114" t="s">
        <v>198</v>
      </c>
      <c r="E162" s="114" t="s">
        <v>77</v>
      </c>
      <c r="F162" s="114" t="s">
        <v>87</v>
      </c>
      <c r="G162" s="117">
        <f>VLOOKUP(D162,'[3]000'!$F$19:$G$31,2,0)</f>
        <v>0.2</v>
      </c>
      <c r="H162" s="114" t="s">
        <v>210</v>
      </c>
      <c r="I162" s="133">
        <v>242853</v>
      </c>
      <c r="J162" s="134" t="s">
        <v>577</v>
      </c>
      <c r="K162" s="114" t="s">
        <v>578</v>
      </c>
      <c r="L162" s="134" t="s">
        <v>101</v>
      </c>
      <c r="M162" s="114" t="s">
        <v>213</v>
      </c>
      <c r="N162" s="114" t="s">
        <v>214</v>
      </c>
    </row>
    <row r="163" spans="1:14" s="6" customFormat="1" x14ac:dyDescent="0.2">
      <c r="A163" s="114">
        <v>159</v>
      </c>
      <c r="B163" s="135" t="s">
        <v>579</v>
      </c>
      <c r="C163" s="136"/>
      <c r="D163" s="114" t="s">
        <v>450</v>
      </c>
      <c r="E163" s="114" t="s">
        <v>77</v>
      </c>
      <c r="F163" s="114" t="s">
        <v>87</v>
      </c>
      <c r="G163" s="117">
        <f>VLOOKUP(D163,'[3]000'!$F$19:$G$31,2,0)</f>
        <v>0.4</v>
      </c>
      <c r="H163" s="114" t="s">
        <v>210</v>
      </c>
      <c r="I163" s="133">
        <v>242853</v>
      </c>
      <c r="J163" s="134" t="s">
        <v>580</v>
      </c>
      <c r="K163" s="137" t="s">
        <v>581</v>
      </c>
      <c r="L163" s="134" t="s">
        <v>101</v>
      </c>
      <c r="M163" s="114" t="s">
        <v>213</v>
      </c>
      <c r="N163" s="114" t="s">
        <v>214</v>
      </c>
    </row>
    <row r="164" spans="1:14" s="6" customFormat="1" x14ac:dyDescent="0.2">
      <c r="A164" s="114">
        <v>160</v>
      </c>
      <c r="B164" s="138" t="s">
        <v>582</v>
      </c>
      <c r="C164" s="139"/>
      <c r="D164" s="114" t="s">
        <v>450</v>
      </c>
      <c r="E164" s="114" t="s">
        <v>77</v>
      </c>
      <c r="F164" s="114" t="s">
        <v>87</v>
      </c>
      <c r="G164" s="117">
        <f>VLOOKUP(D164,'[3]000'!$F$19:$G$31,2,0)</f>
        <v>0.4</v>
      </c>
      <c r="H164" s="114" t="s">
        <v>210</v>
      </c>
      <c r="I164" s="133">
        <v>242853</v>
      </c>
      <c r="J164" s="134" t="s">
        <v>583</v>
      </c>
      <c r="K164" s="137" t="s">
        <v>581</v>
      </c>
      <c r="L164" s="134" t="s">
        <v>101</v>
      </c>
      <c r="M164" s="114" t="s">
        <v>213</v>
      </c>
      <c r="N164" s="114" t="s">
        <v>214</v>
      </c>
    </row>
    <row r="165" spans="1:14" s="6" customFormat="1" x14ac:dyDescent="0.2">
      <c r="A165" s="114">
        <v>161</v>
      </c>
      <c r="B165" s="138" t="s">
        <v>584</v>
      </c>
      <c r="C165" s="139"/>
      <c r="D165" s="114" t="s">
        <v>450</v>
      </c>
      <c r="E165" s="114" t="s">
        <v>77</v>
      </c>
      <c r="F165" s="114" t="s">
        <v>87</v>
      </c>
      <c r="G165" s="117">
        <f>VLOOKUP(D165,'[3]000'!$F$19:$G$31,2,0)</f>
        <v>0.4</v>
      </c>
      <c r="H165" s="114" t="s">
        <v>210</v>
      </c>
      <c r="I165" s="133">
        <v>242853</v>
      </c>
      <c r="J165" s="134" t="s">
        <v>585</v>
      </c>
      <c r="K165" s="140" t="s">
        <v>586</v>
      </c>
      <c r="L165" s="134" t="s">
        <v>101</v>
      </c>
      <c r="M165" s="114" t="s">
        <v>213</v>
      </c>
      <c r="N165" s="114" t="s">
        <v>214</v>
      </c>
    </row>
    <row r="166" spans="1:14" s="6" customFormat="1" x14ac:dyDescent="0.2">
      <c r="A166" s="114">
        <v>162</v>
      </c>
      <c r="B166" s="138" t="s">
        <v>587</v>
      </c>
      <c r="C166" s="139"/>
      <c r="D166" s="114" t="s">
        <v>450</v>
      </c>
      <c r="E166" s="114" t="s">
        <v>77</v>
      </c>
      <c r="F166" s="114" t="s">
        <v>87</v>
      </c>
      <c r="G166" s="117">
        <f>VLOOKUP(D166,'[3]000'!$F$19:$G$31,2,0)</f>
        <v>0.4</v>
      </c>
      <c r="H166" s="114" t="s">
        <v>210</v>
      </c>
      <c r="I166" s="133">
        <v>242853</v>
      </c>
      <c r="J166" s="134" t="s">
        <v>588</v>
      </c>
      <c r="K166" s="140" t="s">
        <v>586</v>
      </c>
      <c r="L166" s="134" t="s">
        <v>101</v>
      </c>
      <c r="M166" s="114" t="s">
        <v>213</v>
      </c>
      <c r="N166" s="114" t="s">
        <v>214</v>
      </c>
    </row>
    <row r="167" spans="1:14" s="6" customFormat="1" x14ac:dyDescent="0.2">
      <c r="A167" s="114">
        <v>163</v>
      </c>
      <c r="B167" s="141" t="s">
        <v>589</v>
      </c>
      <c r="C167" s="142"/>
      <c r="D167" s="114" t="s">
        <v>450</v>
      </c>
      <c r="E167" s="114" t="s">
        <v>77</v>
      </c>
      <c r="F167" s="114" t="s">
        <v>87</v>
      </c>
      <c r="G167" s="117">
        <f>VLOOKUP(D167,'[3]000'!$F$19:$G$31,2,0)</f>
        <v>0.4</v>
      </c>
      <c r="H167" s="114" t="s">
        <v>210</v>
      </c>
      <c r="I167" s="133">
        <v>242853</v>
      </c>
      <c r="J167" s="134" t="s">
        <v>590</v>
      </c>
      <c r="K167" s="140" t="s">
        <v>591</v>
      </c>
      <c r="L167" s="134" t="s">
        <v>101</v>
      </c>
      <c r="M167" s="114" t="s">
        <v>213</v>
      </c>
      <c r="N167" s="114" t="s">
        <v>214</v>
      </c>
    </row>
    <row r="168" spans="1:14" s="6" customFormat="1" x14ac:dyDescent="0.2">
      <c r="A168" s="114">
        <v>164</v>
      </c>
      <c r="B168" s="135" t="s">
        <v>592</v>
      </c>
      <c r="C168" s="136"/>
      <c r="D168" s="114" t="s">
        <v>450</v>
      </c>
      <c r="E168" s="114" t="s">
        <v>77</v>
      </c>
      <c r="F168" s="114" t="s">
        <v>87</v>
      </c>
      <c r="G168" s="117">
        <f>VLOOKUP(D168,'[3]000'!$F$19:$G$31,2,0)</f>
        <v>0.4</v>
      </c>
      <c r="H168" s="114" t="s">
        <v>210</v>
      </c>
      <c r="I168" s="133">
        <v>242853</v>
      </c>
      <c r="J168" s="134" t="s">
        <v>593</v>
      </c>
      <c r="K168" s="140" t="s">
        <v>591</v>
      </c>
      <c r="L168" s="134" t="s">
        <v>101</v>
      </c>
      <c r="M168" s="114" t="s">
        <v>213</v>
      </c>
      <c r="N168" s="114" t="s">
        <v>214</v>
      </c>
    </row>
    <row r="169" spans="1:14" s="6" customFormat="1" x14ac:dyDescent="0.2">
      <c r="A169" s="114">
        <v>165</v>
      </c>
      <c r="B169" s="143" t="s">
        <v>594</v>
      </c>
      <c r="C169" s="144"/>
      <c r="D169" s="114" t="s">
        <v>198</v>
      </c>
      <c r="E169" s="114" t="s">
        <v>77</v>
      </c>
      <c r="F169" s="114" t="s">
        <v>87</v>
      </c>
      <c r="G169" s="117">
        <f>VLOOKUP(D169,'[3]000'!$F$19:$G$31,2,0)</f>
        <v>0.2</v>
      </c>
      <c r="H169" s="114" t="s">
        <v>210</v>
      </c>
      <c r="I169" s="133">
        <v>242853</v>
      </c>
      <c r="J169" s="134" t="s">
        <v>595</v>
      </c>
      <c r="K169" s="114" t="s">
        <v>596</v>
      </c>
      <c r="L169" s="134" t="s">
        <v>101</v>
      </c>
      <c r="M169" s="114" t="s">
        <v>213</v>
      </c>
      <c r="N169" s="114" t="s">
        <v>214</v>
      </c>
    </row>
    <row r="170" spans="1:14" s="6" customFormat="1" x14ac:dyDescent="0.2">
      <c r="A170" s="114">
        <v>166</v>
      </c>
      <c r="B170" s="145" t="s">
        <v>597</v>
      </c>
      <c r="C170" s="146"/>
      <c r="D170" s="114" t="s">
        <v>198</v>
      </c>
      <c r="E170" s="114" t="s">
        <v>77</v>
      </c>
      <c r="F170" s="114" t="s">
        <v>87</v>
      </c>
      <c r="G170" s="117">
        <f>VLOOKUP(D170,'[3]000'!$F$19:$G$31,2,0)</f>
        <v>0.2</v>
      </c>
      <c r="H170" s="114" t="s">
        <v>210</v>
      </c>
      <c r="I170" s="133">
        <v>242853</v>
      </c>
      <c r="J170" s="134" t="s">
        <v>598</v>
      </c>
      <c r="K170" s="114" t="s">
        <v>596</v>
      </c>
      <c r="L170" s="134" t="s">
        <v>101</v>
      </c>
      <c r="M170" s="114" t="s">
        <v>213</v>
      </c>
      <c r="N170" s="114" t="s">
        <v>214</v>
      </c>
    </row>
    <row r="171" spans="1:14" s="6" customFormat="1" x14ac:dyDescent="0.2">
      <c r="A171" s="114">
        <v>167</v>
      </c>
      <c r="B171" s="115" t="s">
        <v>599</v>
      </c>
      <c r="C171" s="116"/>
      <c r="D171" s="114" t="s">
        <v>198</v>
      </c>
      <c r="E171" s="114" t="s">
        <v>77</v>
      </c>
      <c r="F171" s="114" t="s">
        <v>87</v>
      </c>
      <c r="G171" s="117">
        <f>VLOOKUP(D171,'[3]000'!$F$19:$G$31,2,0)</f>
        <v>0.2</v>
      </c>
      <c r="H171" s="114" t="s">
        <v>210</v>
      </c>
      <c r="I171" s="133">
        <v>242853</v>
      </c>
      <c r="J171" s="134" t="s">
        <v>600</v>
      </c>
      <c r="K171" s="114" t="s">
        <v>601</v>
      </c>
      <c r="L171" s="134" t="s">
        <v>101</v>
      </c>
      <c r="M171" s="114" t="s">
        <v>213</v>
      </c>
      <c r="N171" s="114" t="s">
        <v>214</v>
      </c>
    </row>
    <row r="172" spans="1:14" s="6" customFormat="1" x14ac:dyDescent="0.2">
      <c r="A172" s="114">
        <v>168</v>
      </c>
      <c r="B172" s="120" t="s">
        <v>602</v>
      </c>
      <c r="C172" s="116"/>
      <c r="D172" s="114" t="s">
        <v>198</v>
      </c>
      <c r="E172" s="114" t="s">
        <v>77</v>
      </c>
      <c r="F172" s="114" t="s">
        <v>87</v>
      </c>
      <c r="G172" s="117">
        <f>VLOOKUP(D172,'[3]000'!$F$19:$G$31,2,0)</f>
        <v>0.2</v>
      </c>
      <c r="H172" s="114" t="s">
        <v>210</v>
      </c>
      <c r="I172" s="133">
        <v>242853</v>
      </c>
      <c r="J172" s="134" t="s">
        <v>603</v>
      </c>
      <c r="K172" s="114" t="s">
        <v>601</v>
      </c>
      <c r="L172" s="134" t="s">
        <v>101</v>
      </c>
      <c r="M172" s="114" t="s">
        <v>213</v>
      </c>
      <c r="N172" s="114" t="s">
        <v>214</v>
      </c>
    </row>
    <row r="173" spans="1:14" s="6" customFormat="1" x14ac:dyDescent="0.2">
      <c r="A173" s="114">
        <v>169</v>
      </c>
      <c r="B173" s="115" t="s">
        <v>604</v>
      </c>
      <c r="C173" s="116"/>
      <c r="D173" s="114" t="s">
        <v>198</v>
      </c>
      <c r="E173" s="114" t="s">
        <v>77</v>
      </c>
      <c r="F173" s="114" t="s">
        <v>87</v>
      </c>
      <c r="G173" s="117">
        <f>VLOOKUP(D173,'[3]000'!$F$19:$G$31,2,0)</f>
        <v>0.2</v>
      </c>
      <c r="H173" s="114" t="s">
        <v>210</v>
      </c>
      <c r="I173" s="133">
        <v>242853</v>
      </c>
      <c r="J173" s="134" t="s">
        <v>605</v>
      </c>
      <c r="K173" s="114" t="s">
        <v>606</v>
      </c>
      <c r="L173" s="134" t="s">
        <v>101</v>
      </c>
      <c r="M173" s="114" t="s">
        <v>213</v>
      </c>
      <c r="N173" s="114" t="s">
        <v>214</v>
      </c>
    </row>
    <row r="174" spans="1:14" s="6" customFormat="1" x14ac:dyDescent="0.2">
      <c r="A174" s="114">
        <v>170</v>
      </c>
      <c r="B174" s="120" t="s">
        <v>607</v>
      </c>
      <c r="C174" s="122"/>
      <c r="D174" s="114" t="s">
        <v>198</v>
      </c>
      <c r="E174" s="114" t="s">
        <v>77</v>
      </c>
      <c r="F174" s="114" t="s">
        <v>87</v>
      </c>
      <c r="G174" s="117">
        <f>VLOOKUP(D174,'[3]000'!$F$19:$G$31,2,0)</f>
        <v>0.2</v>
      </c>
      <c r="H174" s="114" t="s">
        <v>210</v>
      </c>
      <c r="I174" s="133">
        <v>242853</v>
      </c>
      <c r="J174" s="134" t="s">
        <v>608</v>
      </c>
      <c r="K174" s="114" t="s">
        <v>606</v>
      </c>
      <c r="L174" s="134" t="s">
        <v>101</v>
      </c>
      <c r="M174" s="114" t="s">
        <v>213</v>
      </c>
      <c r="N174" s="114" t="s">
        <v>214</v>
      </c>
    </row>
    <row r="175" spans="1:14" s="6" customFormat="1" x14ac:dyDescent="0.2">
      <c r="A175" s="114">
        <v>171</v>
      </c>
      <c r="B175" s="115" t="s">
        <v>609</v>
      </c>
      <c r="C175" s="116"/>
      <c r="D175" s="114" t="s">
        <v>198</v>
      </c>
      <c r="E175" s="114" t="s">
        <v>77</v>
      </c>
      <c r="F175" s="114" t="s">
        <v>87</v>
      </c>
      <c r="G175" s="117">
        <f>VLOOKUP(D175,'[3]000'!$F$19:$G$31,2,0)</f>
        <v>0.2</v>
      </c>
      <c r="H175" s="114" t="s">
        <v>210</v>
      </c>
      <c r="I175" s="133">
        <v>242853</v>
      </c>
      <c r="J175" s="134" t="s">
        <v>610</v>
      </c>
      <c r="K175" s="114" t="s">
        <v>611</v>
      </c>
      <c r="L175" s="134" t="s">
        <v>101</v>
      </c>
      <c r="M175" s="114" t="s">
        <v>213</v>
      </c>
      <c r="N175" s="114" t="s">
        <v>214</v>
      </c>
    </row>
    <row r="176" spans="1:14" s="6" customFormat="1" x14ac:dyDescent="0.2">
      <c r="A176" s="114">
        <v>172</v>
      </c>
      <c r="B176" s="120" t="s">
        <v>612</v>
      </c>
      <c r="C176" s="122"/>
      <c r="D176" s="114" t="s">
        <v>198</v>
      </c>
      <c r="E176" s="114" t="s">
        <v>77</v>
      </c>
      <c r="F176" s="114" t="s">
        <v>87</v>
      </c>
      <c r="G176" s="117">
        <f>VLOOKUP(D176,'[3]000'!$F$19:$G$31,2,0)</f>
        <v>0.2</v>
      </c>
      <c r="H176" s="114" t="s">
        <v>210</v>
      </c>
      <c r="I176" s="133">
        <v>242853</v>
      </c>
      <c r="J176" s="134" t="s">
        <v>613</v>
      </c>
      <c r="K176" s="114" t="s">
        <v>611</v>
      </c>
      <c r="L176" s="134" t="s">
        <v>101</v>
      </c>
      <c r="M176" s="114" t="s">
        <v>213</v>
      </c>
      <c r="N176" s="114" t="s">
        <v>214</v>
      </c>
    </row>
    <row r="177" spans="1:14" s="6" customFormat="1" x14ac:dyDescent="0.2">
      <c r="A177" s="114">
        <v>173</v>
      </c>
      <c r="B177" s="120" t="s">
        <v>614</v>
      </c>
      <c r="C177" s="122"/>
      <c r="D177" s="114" t="s">
        <v>198</v>
      </c>
      <c r="E177" s="114" t="s">
        <v>77</v>
      </c>
      <c r="F177" s="114" t="s">
        <v>87</v>
      </c>
      <c r="G177" s="117">
        <f>VLOOKUP(D177,'[3]000'!$F$19:$G$31,2,0)</f>
        <v>0.2</v>
      </c>
      <c r="H177" s="114" t="s">
        <v>210</v>
      </c>
      <c r="I177" s="133">
        <v>242853</v>
      </c>
      <c r="J177" s="134" t="s">
        <v>615</v>
      </c>
      <c r="K177" s="114" t="s">
        <v>616</v>
      </c>
      <c r="L177" s="134" t="s">
        <v>101</v>
      </c>
      <c r="M177" s="114" t="s">
        <v>213</v>
      </c>
      <c r="N177" s="114" t="s">
        <v>214</v>
      </c>
    </row>
    <row r="178" spans="1:14" s="6" customFormat="1" x14ac:dyDescent="0.2">
      <c r="A178" s="114">
        <v>174</v>
      </c>
      <c r="B178" s="120" t="s">
        <v>617</v>
      </c>
      <c r="C178" s="122"/>
      <c r="D178" s="114" t="s">
        <v>198</v>
      </c>
      <c r="E178" s="114" t="s">
        <v>77</v>
      </c>
      <c r="F178" s="114" t="s">
        <v>87</v>
      </c>
      <c r="G178" s="117">
        <f>VLOOKUP(D178,'[3]000'!$F$19:$G$31,2,0)</f>
        <v>0.2</v>
      </c>
      <c r="H178" s="114" t="s">
        <v>469</v>
      </c>
      <c r="I178" s="133">
        <v>242853</v>
      </c>
      <c r="J178" s="134" t="s">
        <v>618</v>
      </c>
      <c r="K178" s="114" t="s">
        <v>616</v>
      </c>
      <c r="L178" s="134" t="s">
        <v>101</v>
      </c>
      <c r="M178" s="114" t="s">
        <v>213</v>
      </c>
      <c r="N178" s="114" t="s">
        <v>214</v>
      </c>
    </row>
    <row r="179" spans="1:14" s="6" customFormat="1" x14ac:dyDescent="0.2">
      <c r="A179" s="114">
        <v>175</v>
      </c>
      <c r="B179" s="120" t="s">
        <v>619</v>
      </c>
      <c r="C179" s="116"/>
      <c r="D179" s="114" t="s">
        <v>198</v>
      </c>
      <c r="E179" s="114" t="s">
        <v>77</v>
      </c>
      <c r="F179" s="114" t="s">
        <v>87</v>
      </c>
      <c r="G179" s="117">
        <f>VLOOKUP(D179,'[3]000'!$F$19:$G$31,2,0)</f>
        <v>0.2</v>
      </c>
      <c r="H179" s="114" t="s">
        <v>210</v>
      </c>
      <c r="I179" s="133">
        <v>242853</v>
      </c>
      <c r="J179" s="134" t="s">
        <v>620</v>
      </c>
      <c r="K179" s="114" t="s">
        <v>621</v>
      </c>
      <c r="L179" s="134" t="s">
        <v>101</v>
      </c>
      <c r="M179" s="114" t="s">
        <v>213</v>
      </c>
      <c r="N179" s="114" t="s">
        <v>214</v>
      </c>
    </row>
    <row r="180" spans="1:14" s="6" customFormat="1" x14ac:dyDescent="0.2">
      <c r="A180" s="114">
        <v>176</v>
      </c>
      <c r="B180" s="120" t="s">
        <v>476</v>
      </c>
      <c r="C180" s="122"/>
      <c r="D180" s="114" t="s">
        <v>75</v>
      </c>
      <c r="E180" s="114" t="s">
        <v>77</v>
      </c>
      <c r="F180" s="114" t="s">
        <v>77</v>
      </c>
      <c r="G180" s="117">
        <f>VLOOKUP(D180,'[3]000'!$F$19:$G$31,2,0)</f>
        <v>1</v>
      </c>
      <c r="H180" s="114" t="s">
        <v>477</v>
      </c>
      <c r="I180" s="133">
        <v>242856</v>
      </c>
      <c r="J180" s="147" t="s">
        <v>478</v>
      </c>
      <c r="K180" s="148" t="s">
        <v>479</v>
      </c>
      <c r="L180" s="149" t="s">
        <v>82</v>
      </c>
      <c r="M180" s="114" t="s">
        <v>213</v>
      </c>
      <c r="N180" s="114" t="s">
        <v>214</v>
      </c>
    </row>
    <row r="181" spans="1:14" s="6" customFormat="1" x14ac:dyDescent="0.2">
      <c r="A181" s="114">
        <v>177</v>
      </c>
      <c r="B181" s="120" t="s">
        <v>622</v>
      </c>
      <c r="C181" s="116"/>
      <c r="D181" s="114" t="s">
        <v>75</v>
      </c>
      <c r="E181" s="114" t="s">
        <v>77</v>
      </c>
      <c r="F181" s="114" t="s">
        <v>77</v>
      </c>
      <c r="G181" s="117">
        <f>VLOOKUP(D181,'[3]000'!$F$19:$G$31,2,0)</f>
        <v>1</v>
      </c>
      <c r="H181" s="150" t="s">
        <v>623</v>
      </c>
      <c r="I181" s="151">
        <v>44501</v>
      </c>
      <c r="J181" s="152" t="s">
        <v>624</v>
      </c>
      <c r="K181" s="153" t="s">
        <v>625</v>
      </c>
      <c r="L181" s="149" t="s">
        <v>82</v>
      </c>
      <c r="M181" s="114" t="s">
        <v>213</v>
      </c>
      <c r="N181" s="114" t="s">
        <v>214</v>
      </c>
    </row>
    <row r="182" spans="1:14" s="6" customFormat="1" x14ac:dyDescent="0.2">
      <c r="A182" s="114">
        <v>178</v>
      </c>
      <c r="B182" s="120" t="s">
        <v>626</v>
      </c>
      <c r="C182" s="122"/>
      <c r="D182" s="114" t="s">
        <v>75</v>
      </c>
      <c r="E182" s="114" t="s">
        <v>77</v>
      </c>
      <c r="F182" s="114" t="s">
        <v>77</v>
      </c>
      <c r="G182" s="117">
        <f>VLOOKUP(D182,'[3]000'!$F$19:$G$31,2,0)</f>
        <v>1</v>
      </c>
      <c r="H182" s="154" t="s">
        <v>623</v>
      </c>
      <c r="I182" s="151">
        <v>44502</v>
      </c>
      <c r="J182" s="155" t="s">
        <v>627</v>
      </c>
      <c r="K182" s="156" t="s">
        <v>628</v>
      </c>
      <c r="L182" s="149" t="s">
        <v>82</v>
      </c>
      <c r="M182" s="114" t="s">
        <v>213</v>
      </c>
      <c r="N182" s="114" t="s">
        <v>214</v>
      </c>
    </row>
    <row r="183" spans="1:14" s="6" customFormat="1" x14ac:dyDescent="0.2">
      <c r="A183" s="114">
        <v>179</v>
      </c>
      <c r="B183" s="120" t="s">
        <v>629</v>
      </c>
      <c r="C183" s="122"/>
      <c r="D183" s="114" t="s">
        <v>75</v>
      </c>
      <c r="E183" s="114" t="s">
        <v>77</v>
      </c>
      <c r="F183" s="114" t="s">
        <v>77</v>
      </c>
      <c r="G183" s="117">
        <f>VLOOKUP(D183,'[3]000'!$F$19:$G$31,2,0)</f>
        <v>1</v>
      </c>
      <c r="H183" s="114" t="s">
        <v>630</v>
      </c>
      <c r="I183" s="133">
        <v>44531</v>
      </c>
      <c r="J183" s="134" t="s">
        <v>631</v>
      </c>
      <c r="K183" s="114" t="s">
        <v>632</v>
      </c>
      <c r="L183" s="149" t="s">
        <v>82</v>
      </c>
      <c r="M183" s="114" t="s">
        <v>213</v>
      </c>
      <c r="N183" s="114" t="s">
        <v>214</v>
      </c>
    </row>
    <row r="184" spans="1:14" s="6" customFormat="1" x14ac:dyDescent="0.2">
      <c r="A184" s="114">
        <v>180</v>
      </c>
      <c r="B184" s="120" t="s">
        <v>633</v>
      </c>
      <c r="C184" s="122"/>
      <c r="D184" s="114" t="s">
        <v>75</v>
      </c>
      <c r="E184" s="114" t="s">
        <v>77</v>
      </c>
      <c r="F184" s="114" t="s">
        <v>77</v>
      </c>
      <c r="G184" s="117">
        <f>VLOOKUP(D184,'[3]000'!$F$19:$G$31,2,0)</f>
        <v>1</v>
      </c>
      <c r="H184" s="114" t="s">
        <v>78</v>
      </c>
      <c r="I184" s="133">
        <v>44531</v>
      </c>
      <c r="J184" s="134" t="s">
        <v>634</v>
      </c>
      <c r="K184" s="114" t="s">
        <v>635</v>
      </c>
      <c r="L184" s="149" t="s">
        <v>82</v>
      </c>
      <c r="M184" s="114" t="s">
        <v>213</v>
      </c>
      <c r="N184" s="114" t="s">
        <v>214</v>
      </c>
    </row>
    <row r="185" spans="1:14" s="6" customFormat="1" x14ac:dyDescent="0.2">
      <c r="A185" s="114">
        <v>181</v>
      </c>
      <c r="B185" s="120" t="s">
        <v>636</v>
      </c>
      <c r="C185" s="122"/>
      <c r="D185" s="114" t="s">
        <v>75</v>
      </c>
      <c r="E185" s="114" t="s">
        <v>77</v>
      </c>
      <c r="F185" s="114" t="s">
        <v>77</v>
      </c>
      <c r="G185" s="117">
        <f>VLOOKUP(D185,'[3]000'!$F$19:$G$31,2,0)</f>
        <v>1</v>
      </c>
      <c r="H185" s="114" t="s">
        <v>637</v>
      </c>
      <c r="I185" s="151">
        <v>44502</v>
      </c>
      <c r="J185" s="134" t="s">
        <v>638</v>
      </c>
      <c r="K185" s="148" t="s">
        <v>639</v>
      </c>
      <c r="L185" s="149" t="s">
        <v>82</v>
      </c>
      <c r="M185" s="114" t="s">
        <v>213</v>
      </c>
      <c r="N185" s="114" t="s">
        <v>214</v>
      </c>
    </row>
    <row r="186" spans="1:14" s="6" customFormat="1" x14ac:dyDescent="0.2">
      <c r="A186" s="114">
        <v>182</v>
      </c>
      <c r="B186" s="115" t="s">
        <v>640</v>
      </c>
      <c r="C186" s="116"/>
      <c r="D186" s="114" t="s">
        <v>75</v>
      </c>
      <c r="E186" s="114" t="s">
        <v>77</v>
      </c>
      <c r="F186" s="114" t="s">
        <v>77</v>
      </c>
      <c r="G186" s="117">
        <f>VLOOKUP(D186,'[3]000'!$F$19:$G$31,2,0)</f>
        <v>1</v>
      </c>
      <c r="H186" s="114" t="s">
        <v>641</v>
      </c>
      <c r="I186" s="151">
        <v>44502</v>
      </c>
      <c r="J186" s="134" t="s">
        <v>642</v>
      </c>
      <c r="K186" s="157" t="s">
        <v>643</v>
      </c>
      <c r="L186" s="149" t="s">
        <v>82</v>
      </c>
      <c r="M186" s="114" t="s">
        <v>213</v>
      </c>
      <c r="N186" s="114" t="s">
        <v>214</v>
      </c>
    </row>
    <row r="187" spans="1:14" s="6" customFormat="1" x14ac:dyDescent="0.2">
      <c r="A187" s="114">
        <v>183</v>
      </c>
      <c r="B187" s="115" t="s">
        <v>644</v>
      </c>
      <c r="C187" s="116"/>
      <c r="D187" s="114" t="s">
        <v>75</v>
      </c>
      <c r="E187" s="114" t="s">
        <v>77</v>
      </c>
      <c r="F187" s="114" t="s">
        <v>77</v>
      </c>
      <c r="G187" s="117">
        <f>VLOOKUP(D187,'[3]000'!$F$19:$G$31,2,0)</f>
        <v>1</v>
      </c>
      <c r="H187" s="114" t="s">
        <v>645</v>
      </c>
      <c r="I187" s="118" t="s">
        <v>646</v>
      </c>
      <c r="J187" s="114" t="s">
        <v>647</v>
      </c>
      <c r="K187" s="114" t="s">
        <v>648</v>
      </c>
      <c r="L187" s="149" t="s">
        <v>82</v>
      </c>
      <c r="M187" s="114" t="s">
        <v>213</v>
      </c>
      <c r="N187" s="114" t="s">
        <v>214</v>
      </c>
    </row>
    <row r="188" spans="1:14" s="6" customFormat="1" x14ac:dyDescent="0.2">
      <c r="A188" s="114">
        <v>184</v>
      </c>
      <c r="B188" s="130" t="s">
        <v>649</v>
      </c>
      <c r="C188" s="131"/>
      <c r="D188" s="114" t="s">
        <v>198</v>
      </c>
      <c r="E188" s="114" t="s">
        <v>77</v>
      </c>
      <c r="F188" s="114" t="s">
        <v>87</v>
      </c>
      <c r="G188" s="117">
        <f>VLOOKUP(D188,'[3]000'!$F$19:$G$31,2,0)</f>
        <v>0.2</v>
      </c>
      <c r="H188" s="114" t="s">
        <v>210</v>
      </c>
      <c r="I188" s="118">
        <v>242853</v>
      </c>
      <c r="J188" s="158" t="s">
        <v>650</v>
      </c>
      <c r="K188" s="114" t="s">
        <v>651</v>
      </c>
      <c r="L188" s="114" t="s">
        <v>101</v>
      </c>
      <c r="M188" s="114" t="s">
        <v>83</v>
      </c>
      <c r="N188" s="114" t="s">
        <v>652</v>
      </c>
    </row>
    <row r="189" spans="1:14" s="6" customFormat="1" x14ac:dyDescent="0.2">
      <c r="A189" s="114">
        <v>185</v>
      </c>
      <c r="B189" s="130" t="s">
        <v>653</v>
      </c>
      <c r="C189" s="131"/>
      <c r="D189" s="114" t="s">
        <v>198</v>
      </c>
      <c r="E189" s="114" t="s">
        <v>77</v>
      </c>
      <c r="F189" s="114" t="s">
        <v>87</v>
      </c>
      <c r="G189" s="117">
        <f>VLOOKUP(D189,'[3]000'!$F$19:$G$31,2,0)</f>
        <v>0.2</v>
      </c>
      <c r="H189" s="114" t="s">
        <v>210</v>
      </c>
      <c r="I189" s="118">
        <v>242853</v>
      </c>
      <c r="J189" s="158" t="s">
        <v>654</v>
      </c>
      <c r="K189" s="114" t="s">
        <v>655</v>
      </c>
      <c r="L189" s="114" t="s">
        <v>101</v>
      </c>
      <c r="M189" s="114" t="s">
        <v>83</v>
      </c>
      <c r="N189" s="114" t="s">
        <v>652</v>
      </c>
    </row>
    <row r="190" spans="1:14" s="6" customFormat="1" x14ac:dyDescent="0.2">
      <c r="A190" s="114">
        <v>186</v>
      </c>
      <c r="B190" s="130" t="s">
        <v>656</v>
      </c>
      <c r="C190" s="131"/>
      <c r="D190" s="114" t="s">
        <v>198</v>
      </c>
      <c r="E190" s="114" t="s">
        <v>77</v>
      </c>
      <c r="F190" s="114" t="s">
        <v>87</v>
      </c>
      <c r="G190" s="117">
        <f>VLOOKUP(D190,'[3]000'!$F$19:$G$31,2,0)</f>
        <v>0.2</v>
      </c>
      <c r="H190" s="114" t="s">
        <v>210</v>
      </c>
      <c r="I190" s="118">
        <v>242853</v>
      </c>
      <c r="J190" s="158" t="s">
        <v>657</v>
      </c>
      <c r="K190" s="114" t="s">
        <v>658</v>
      </c>
      <c r="L190" s="114" t="s">
        <v>101</v>
      </c>
      <c r="M190" s="114" t="s">
        <v>83</v>
      </c>
      <c r="N190" s="114" t="s">
        <v>652</v>
      </c>
    </row>
    <row r="191" spans="1:14" s="6" customFormat="1" x14ac:dyDescent="0.2">
      <c r="A191" s="114">
        <v>187</v>
      </c>
      <c r="B191" s="130" t="s">
        <v>659</v>
      </c>
      <c r="C191" s="131"/>
      <c r="D191" s="114" t="s">
        <v>97</v>
      </c>
      <c r="E191" s="114" t="s">
        <v>87</v>
      </c>
      <c r="F191" s="114" t="s">
        <v>77</v>
      </c>
      <c r="G191" s="117">
        <f>VLOOKUP(D191,'[3]000'!$F$19:$G$31,2,0)</f>
        <v>0.6</v>
      </c>
      <c r="H191" s="114" t="s">
        <v>660</v>
      </c>
      <c r="I191" s="118">
        <v>242885</v>
      </c>
      <c r="J191" s="158" t="s">
        <v>661</v>
      </c>
      <c r="K191" s="114" t="s">
        <v>662</v>
      </c>
      <c r="L191" s="114" t="s">
        <v>101</v>
      </c>
      <c r="M191" s="114" t="s">
        <v>83</v>
      </c>
      <c r="N191" s="114" t="s">
        <v>652</v>
      </c>
    </row>
    <row r="192" spans="1:14" s="6" customFormat="1" x14ac:dyDescent="0.2">
      <c r="A192" s="114">
        <v>188</v>
      </c>
      <c r="B192" s="130" t="s">
        <v>663</v>
      </c>
      <c r="C192" s="131"/>
      <c r="D192" s="114" t="s">
        <v>97</v>
      </c>
      <c r="E192" s="114" t="s">
        <v>87</v>
      </c>
      <c r="F192" s="114" t="s">
        <v>77</v>
      </c>
      <c r="G192" s="117">
        <f>VLOOKUP(D192,'[3]000'!$F$19:$G$31,2,0)</f>
        <v>0.6</v>
      </c>
      <c r="H192" s="114" t="s">
        <v>664</v>
      </c>
      <c r="I192" s="118" t="s">
        <v>665</v>
      </c>
      <c r="J192" s="158" t="s">
        <v>666</v>
      </c>
      <c r="K192" s="114" t="s">
        <v>667</v>
      </c>
      <c r="L192" s="114" t="s">
        <v>101</v>
      </c>
      <c r="M192" s="114" t="s">
        <v>83</v>
      </c>
      <c r="N192" s="114" t="s">
        <v>668</v>
      </c>
    </row>
    <row r="193" spans="1:14" s="6" customFormat="1" x14ac:dyDescent="0.2">
      <c r="A193" s="114">
        <v>189</v>
      </c>
      <c r="B193" s="130" t="s">
        <v>669</v>
      </c>
      <c r="C193" s="131"/>
      <c r="D193" s="114" t="s">
        <v>97</v>
      </c>
      <c r="E193" s="114" t="s">
        <v>87</v>
      </c>
      <c r="F193" s="114" t="s">
        <v>77</v>
      </c>
      <c r="G193" s="117">
        <f>VLOOKUP(D193,'[3]000'!$F$19:$G$31,2,0)</f>
        <v>0.6</v>
      </c>
      <c r="H193" s="114" t="s">
        <v>670</v>
      </c>
      <c r="I193" s="118" t="s">
        <v>671</v>
      </c>
      <c r="J193" s="158" t="s">
        <v>672</v>
      </c>
      <c r="K193" s="114" t="s">
        <v>673</v>
      </c>
      <c r="L193" s="114" t="s">
        <v>101</v>
      </c>
      <c r="M193" s="114" t="s">
        <v>83</v>
      </c>
      <c r="N193" s="114" t="s">
        <v>668</v>
      </c>
    </row>
    <row r="194" spans="1:14" s="6" customFormat="1" x14ac:dyDescent="0.2">
      <c r="A194" s="114">
        <v>190</v>
      </c>
      <c r="B194" s="130" t="s">
        <v>649</v>
      </c>
      <c r="C194" s="131"/>
      <c r="D194" s="114" t="s">
        <v>198</v>
      </c>
      <c r="E194" s="114" t="s">
        <v>77</v>
      </c>
      <c r="F194" s="114" t="s">
        <v>87</v>
      </c>
      <c r="G194" s="117">
        <f>VLOOKUP(D194,'[3]000'!$F$19:$G$31,2,0)</f>
        <v>0.2</v>
      </c>
      <c r="H194" s="114" t="s">
        <v>674</v>
      </c>
      <c r="I194" s="118" t="s">
        <v>675</v>
      </c>
      <c r="J194" s="158" t="s">
        <v>650</v>
      </c>
      <c r="K194" s="114" t="s">
        <v>676</v>
      </c>
      <c r="L194" s="114" t="s">
        <v>101</v>
      </c>
      <c r="M194" s="114" t="s">
        <v>83</v>
      </c>
      <c r="N194" s="114" t="s">
        <v>677</v>
      </c>
    </row>
    <row r="195" spans="1:14" s="6" customFormat="1" x14ac:dyDescent="0.2">
      <c r="A195" s="114">
        <v>191</v>
      </c>
      <c r="B195" s="130" t="s">
        <v>653</v>
      </c>
      <c r="C195" s="131"/>
      <c r="D195" s="114" t="s">
        <v>198</v>
      </c>
      <c r="E195" s="114" t="s">
        <v>77</v>
      </c>
      <c r="F195" s="114" t="s">
        <v>87</v>
      </c>
      <c r="G195" s="117">
        <f>VLOOKUP(D195,'[3]000'!$F$19:$G$31,2,0)</f>
        <v>0.2</v>
      </c>
      <c r="H195" s="114" t="s">
        <v>678</v>
      </c>
      <c r="I195" s="118" t="s">
        <v>675</v>
      </c>
      <c r="J195" s="158" t="s">
        <v>654</v>
      </c>
      <c r="K195" s="114" t="s">
        <v>679</v>
      </c>
      <c r="L195" s="114" t="s">
        <v>101</v>
      </c>
      <c r="M195" s="114" t="s">
        <v>83</v>
      </c>
      <c r="N195" s="114" t="s">
        <v>677</v>
      </c>
    </row>
    <row r="196" spans="1:14" s="6" customFormat="1" x14ac:dyDescent="0.2">
      <c r="A196" s="114">
        <v>192</v>
      </c>
      <c r="B196" s="159" t="s">
        <v>680</v>
      </c>
      <c r="C196" s="160"/>
      <c r="D196" s="114" t="s">
        <v>75</v>
      </c>
      <c r="E196" s="114" t="s">
        <v>76</v>
      </c>
      <c r="F196" s="114" t="s">
        <v>87</v>
      </c>
      <c r="G196" s="117">
        <f>VLOOKUP(D196,'[3]000'!$F$19:$G$31,2,0)</f>
        <v>1</v>
      </c>
      <c r="H196" s="114" t="s">
        <v>681</v>
      </c>
      <c r="I196" s="118">
        <v>2021</v>
      </c>
      <c r="J196" s="114" t="s">
        <v>682</v>
      </c>
      <c r="K196" s="114" t="s">
        <v>683</v>
      </c>
      <c r="L196" s="114" t="s">
        <v>82</v>
      </c>
      <c r="M196" s="114" t="s">
        <v>83</v>
      </c>
      <c r="N196" s="114" t="s">
        <v>684</v>
      </c>
    </row>
    <row r="197" spans="1:14" s="6" customFormat="1" x14ac:dyDescent="0.2">
      <c r="A197" s="114">
        <v>193</v>
      </c>
      <c r="B197" s="159" t="s">
        <v>685</v>
      </c>
      <c r="C197" s="160"/>
      <c r="D197" s="114" t="s">
        <v>450</v>
      </c>
      <c r="E197" s="114" t="s">
        <v>77</v>
      </c>
      <c r="F197" s="114" t="s">
        <v>76</v>
      </c>
      <c r="G197" s="117">
        <f>VLOOKUP(D197,'[3]000'!$F$19:$G$31,2,0)</f>
        <v>0.4</v>
      </c>
      <c r="H197" s="114" t="s">
        <v>686</v>
      </c>
      <c r="I197" s="118" t="s">
        <v>687</v>
      </c>
      <c r="J197" s="158" t="s">
        <v>688</v>
      </c>
      <c r="K197" s="114" t="s">
        <v>689</v>
      </c>
      <c r="L197" s="114" t="s">
        <v>82</v>
      </c>
      <c r="M197" s="114" t="s">
        <v>83</v>
      </c>
      <c r="N197" s="114" t="s">
        <v>684</v>
      </c>
    </row>
    <row r="198" spans="1:14" s="6" customFormat="1" x14ac:dyDescent="0.2">
      <c r="A198" s="114">
        <v>194</v>
      </c>
      <c r="B198" s="159" t="s">
        <v>690</v>
      </c>
      <c r="C198" s="160"/>
      <c r="D198" s="114" t="s">
        <v>450</v>
      </c>
      <c r="E198" s="114" t="s">
        <v>77</v>
      </c>
      <c r="F198" s="114" t="s">
        <v>76</v>
      </c>
      <c r="G198" s="117">
        <f>VLOOKUP(D198,'[3]000'!$F$19:$G$31,2,0)</f>
        <v>0.4</v>
      </c>
      <c r="H198" s="114" t="s">
        <v>686</v>
      </c>
      <c r="I198" s="118" t="s">
        <v>687</v>
      </c>
      <c r="J198" s="158" t="s">
        <v>691</v>
      </c>
      <c r="K198" s="114" t="s">
        <v>692</v>
      </c>
      <c r="L198" s="114" t="s">
        <v>82</v>
      </c>
      <c r="M198" s="114" t="s">
        <v>83</v>
      </c>
      <c r="N198" s="114" t="s">
        <v>684</v>
      </c>
    </row>
    <row r="199" spans="1:14" s="6" customFormat="1" x14ac:dyDescent="0.2">
      <c r="A199" s="114">
        <v>195</v>
      </c>
      <c r="B199" s="159" t="s">
        <v>693</v>
      </c>
      <c r="C199" s="160"/>
      <c r="D199" s="114" t="s">
        <v>450</v>
      </c>
      <c r="E199" s="114" t="s">
        <v>77</v>
      </c>
      <c r="F199" s="114" t="s">
        <v>76</v>
      </c>
      <c r="G199" s="117">
        <f>VLOOKUP(D199,'[3]000'!$F$19:$G$31,2,0)</f>
        <v>0.4</v>
      </c>
      <c r="H199" s="114" t="s">
        <v>686</v>
      </c>
      <c r="I199" s="118" t="s">
        <v>687</v>
      </c>
      <c r="J199" s="158" t="s">
        <v>694</v>
      </c>
      <c r="K199" s="114" t="s">
        <v>695</v>
      </c>
      <c r="L199" s="114" t="s">
        <v>82</v>
      </c>
      <c r="M199" s="114" t="s">
        <v>83</v>
      </c>
      <c r="N199" s="114" t="s">
        <v>684</v>
      </c>
    </row>
    <row r="200" spans="1:14" s="6" customFormat="1" x14ac:dyDescent="0.2">
      <c r="A200" s="114">
        <v>196</v>
      </c>
      <c r="B200" s="159" t="s">
        <v>696</v>
      </c>
      <c r="C200" s="160"/>
      <c r="D200" s="114" t="s">
        <v>450</v>
      </c>
      <c r="E200" s="114" t="s">
        <v>77</v>
      </c>
      <c r="F200" s="114" t="s">
        <v>76</v>
      </c>
      <c r="G200" s="117">
        <f>VLOOKUP(D200,'[3]000'!$F$19:$G$31,2,0)</f>
        <v>0.4</v>
      </c>
      <c r="H200" s="114" t="s">
        <v>686</v>
      </c>
      <c r="I200" s="118" t="s">
        <v>687</v>
      </c>
      <c r="J200" s="158" t="s">
        <v>697</v>
      </c>
      <c r="K200" s="114" t="s">
        <v>698</v>
      </c>
      <c r="L200" s="114" t="s">
        <v>82</v>
      </c>
      <c r="M200" s="114" t="s">
        <v>83</v>
      </c>
      <c r="N200" s="114" t="s">
        <v>684</v>
      </c>
    </row>
    <row r="201" spans="1:14" s="6" customFormat="1" x14ac:dyDescent="0.2">
      <c r="A201" s="114">
        <v>197</v>
      </c>
      <c r="B201" s="159" t="s">
        <v>699</v>
      </c>
      <c r="C201" s="160"/>
      <c r="D201" s="114" t="s">
        <v>450</v>
      </c>
      <c r="E201" s="114" t="s">
        <v>77</v>
      </c>
      <c r="F201" s="114" t="s">
        <v>76</v>
      </c>
      <c r="G201" s="117">
        <f>VLOOKUP(D201,'[3]000'!$F$19:$G$31,2,0)</f>
        <v>0.4</v>
      </c>
      <c r="H201" s="114" t="s">
        <v>686</v>
      </c>
      <c r="I201" s="118" t="s">
        <v>687</v>
      </c>
      <c r="J201" s="158" t="s">
        <v>700</v>
      </c>
      <c r="K201" s="114" t="s">
        <v>701</v>
      </c>
      <c r="L201" s="114" t="s">
        <v>82</v>
      </c>
      <c r="M201" s="114" t="s">
        <v>83</v>
      </c>
      <c r="N201" s="114" t="s">
        <v>684</v>
      </c>
    </row>
    <row r="202" spans="1:14" s="6" customFormat="1" x14ac:dyDescent="0.2">
      <c r="A202" s="114">
        <v>198</v>
      </c>
      <c r="B202" s="159" t="s">
        <v>702</v>
      </c>
      <c r="C202" s="160"/>
      <c r="D202" s="114" t="s">
        <v>450</v>
      </c>
      <c r="E202" s="114" t="s">
        <v>77</v>
      </c>
      <c r="F202" s="114" t="s">
        <v>76</v>
      </c>
      <c r="G202" s="117">
        <f>VLOOKUP(D202,'[3]000'!$F$19:$G$31,2,0)</f>
        <v>0.4</v>
      </c>
      <c r="H202" s="114" t="s">
        <v>686</v>
      </c>
      <c r="I202" s="118" t="s">
        <v>687</v>
      </c>
      <c r="J202" s="158" t="s">
        <v>703</v>
      </c>
      <c r="K202" s="114" t="s">
        <v>704</v>
      </c>
      <c r="L202" s="114" t="s">
        <v>82</v>
      </c>
      <c r="M202" s="114" t="s">
        <v>83</v>
      </c>
      <c r="N202" s="114" t="s">
        <v>684</v>
      </c>
    </row>
    <row r="203" spans="1:14" s="6" customFormat="1" x14ac:dyDescent="0.2">
      <c r="A203" s="114">
        <v>199</v>
      </c>
      <c r="B203" s="159" t="s">
        <v>705</v>
      </c>
      <c r="C203" s="160"/>
      <c r="D203" s="114" t="s">
        <v>450</v>
      </c>
      <c r="E203" s="114" t="s">
        <v>77</v>
      </c>
      <c r="F203" s="114" t="s">
        <v>76</v>
      </c>
      <c r="G203" s="117">
        <f>VLOOKUP(D203,'[3]000'!$F$19:$G$31,2,0)</f>
        <v>0.4</v>
      </c>
      <c r="H203" s="114" t="s">
        <v>686</v>
      </c>
      <c r="I203" s="118" t="s">
        <v>687</v>
      </c>
      <c r="J203" s="158" t="s">
        <v>706</v>
      </c>
      <c r="K203" s="114" t="s">
        <v>707</v>
      </c>
      <c r="L203" s="114" t="s">
        <v>82</v>
      </c>
      <c r="M203" s="114" t="s">
        <v>83</v>
      </c>
      <c r="N203" s="114" t="s">
        <v>684</v>
      </c>
    </row>
    <row r="204" spans="1:14" s="6" customFormat="1" x14ac:dyDescent="0.2">
      <c r="A204" s="114">
        <v>200</v>
      </c>
      <c r="B204" s="159" t="s">
        <v>708</v>
      </c>
      <c r="C204" s="160"/>
      <c r="D204" s="114" t="s">
        <v>450</v>
      </c>
      <c r="E204" s="114" t="s">
        <v>77</v>
      </c>
      <c r="F204" s="114" t="s">
        <v>76</v>
      </c>
      <c r="G204" s="117">
        <f>VLOOKUP(D204,'[3]000'!$F$19:$G$31,2,0)</f>
        <v>0.4</v>
      </c>
      <c r="H204" s="114" t="s">
        <v>686</v>
      </c>
      <c r="I204" s="118" t="s">
        <v>687</v>
      </c>
      <c r="J204" s="158" t="s">
        <v>709</v>
      </c>
      <c r="K204" s="114" t="s">
        <v>710</v>
      </c>
      <c r="L204" s="114" t="s">
        <v>82</v>
      </c>
      <c r="M204" s="114" t="s">
        <v>83</v>
      </c>
      <c r="N204" s="114" t="s">
        <v>684</v>
      </c>
    </row>
    <row r="205" spans="1:14" s="6" customFormat="1" x14ac:dyDescent="0.2">
      <c r="A205" s="114">
        <v>201</v>
      </c>
      <c r="B205" s="159" t="s">
        <v>711</v>
      </c>
      <c r="C205" s="160"/>
      <c r="D205" s="114" t="s">
        <v>97</v>
      </c>
      <c r="E205" s="114" t="s">
        <v>87</v>
      </c>
      <c r="F205" s="114" t="s">
        <v>77</v>
      </c>
      <c r="G205" s="117">
        <f>VLOOKUP(D205,'[3]000'!$F$19:$G$31,2,0)</f>
        <v>0.6</v>
      </c>
      <c r="H205" s="114" t="s">
        <v>712</v>
      </c>
      <c r="I205" s="114" t="s">
        <v>713</v>
      </c>
      <c r="J205" s="114" t="s">
        <v>714</v>
      </c>
      <c r="K205" s="114" t="s">
        <v>715</v>
      </c>
      <c r="L205" s="114" t="s">
        <v>101</v>
      </c>
      <c r="M205" s="114" t="s">
        <v>83</v>
      </c>
      <c r="N205" s="114" t="s">
        <v>652</v>
      </c>
    </row>
    <row r="206" spans="1:14" s="6" customFormat="1" x14ac:dyDescent="0.2">
      <c r="A206" s="114">
        <v>202</v>
      </c>
      <c r="B206" s="159" t="s">
        <v>716</v>
      </c>
      <c r="C206" s="160"/>
      <c r="D206" s="114" t="s">
        <v>97</v>
      </c>
      <c r="E206" s="114" t="s">
        <v>87</v>
      </c>
      <c r="F206" s="114" t="s">
        <v>77</v>
      </c>
      <c r="G206" s="117">
        <f>VLOOKUP(D206,'[3]000'!$F$19:$G$31,2,0)</f>
        <v>0.6</v>
      </c>
      <c r="H206" s="114" t="s">
        <v>712</v>
      </c>
      <c r="I206" s="114" t="s">
        <v>713</v>
      </c>
      <c r="J206" s="114" t="s">
        <v>717</v>
      </c>
      <c r="K206" s="114" t="s">
        <v>718</v>
      </c>
      <c r="L206" s="114" t="s">
        <v>101</v>
      </c>
      <c r="M206" s="114" t="s">
        <v>83</v>
      </c>
      <c r="N206" s="114" t="s">
        <v>652</v>
      </c>
    </row>
    <row r="207" spans="1:14" s="6" customFormat="1" x14ac:dyDescent="0.2">
      <c r="A207" s="114">
        <v>203</v>
      </c>
      <c r="B207" s="132" t="s">
        <v>719</v>
      </c>
      <c r="C207" s="132"/>
      <c r="D207" s="114" t="s">
        <v>198</v>
      </c>
      <c r="E207" s="114" t="s">
        <v>77</v>
      </c>
      <c r="F207" s="114" t="s">
        <v>87</v>
      </c>
      <c r="G207" s="117">
        <f>VLOOKUP(D207,'[3]000'!$F$19:$G$31,2,0)</f>
        <v>0.2</v>
      </c>
      <c r="H207" s="132" t="s">
        <v>720</v>
      </c>
      <c r="I207" s="161">
        <v>44506</v>
      </c>
      <c r="J207" s="132" t="s">
        <v>721</v>
      </c>
      <c r="K207" s="162" t="s">
        <v>722</v>
      </c>
      <c r="L207" s="114" t="s">
        <v>101</v>
      </c>
      <c r="M207" s="132" t="s">
        <v>4</v>
      </c>
      <c r="N207" s="132" t="s">
        <v>92</v>
      </c>
    </row>
    <row r="208" spans="1:14" s="6" customFormat="1" x14ac:dyDescent="0.2">
      <c r="A208" s="114">
        <v>204</v>
      </c>
      <c r="B208" s="132" t="s">
        <v>723</v>
      </c>
      <c r="C208" s="132"/>
      <c r="D208" s="114" t="s">
        <v>198</v>
      </c>
      <c r="E208" s="114" t="s">
        <v>77</v>
      </c>
      <c r="F208" s="114" t="s">
        <v>87</v>
      </c>
      <c r="G208" s="117">
        <f>VLOOKUP(D208,'[3]000'!$F$19:$G$31,2,0)</f>
        <v>0.2</v>
      </c>
      <c r="H208" s="132" t="s">
        <v>724</v>
      </c>
      <c r="I208" s="132" t="s">
        <v>725</v>
      </c>
      <c r="J208" s="132" t="s">
        <v>726</v>
      </c>
      <c r="K208" s="163" t="s">
        <v>722</v>
      </c>
      <c r="L208" s="114" t="s">
        <v>101</v>
      </c>
      <c r="M208" s="132" t="s">
        <v>4</v>
      </c>
      <c r="N208" s="132" t="s">
        <v>92</v>
      </c>
    </row>
    <row r="209" spans="1:14" s="6" customFormat="1" x14ac:dyDescent="0.2">
      <c r="A209" s="114">
        <v>205</v>
      </c>
      <c r="B209" s="132" t="s">
        <v>727</v>
      </c>
      <c r="C209" s="132"/>
      <c r="D209" s="114" t="s">
        <v>450</v>
      </c>
      <c r="E209" s="114" t="s">
        <v>77</v>
      </c>
      <c r="F209" s="114" t="s">
        <v>76</v>
      </c>
      <c r="G209" s="117">
        <f>VLOOKUP(D209,'[3]000'!$F$19:$G$31,2,0)</f>
        <v>0.4</v>
      </c>
      <c r="H209" s="132" t="s">
        <v>728</v>
      </c>
      <c r="I209" s="161">
        <v>44585</v>
      </c>
      <c r="J209" s="132" t="s">
        <v>729</v>
      </c>
      <c r="K209" s="114" t="s">
        <v>730</v>
      </c>
      <c r="L209" s="114" t="s">
        <v>82</v>
      </c>
      <c r="M209" s="132" t="s">
        <v>4</v>
      </c>
      <c r="N209" s="132" t="s">
        <v>187</v>
      </c>
    </row>
    <row r="210" spans="1:14" s="6" customFormat="1" x14ac:dyDescent="0.2">
      <c r="A210" s="114">
        <v>206</v>
      </c>
      <c r="B210" s="159" t="s">
        <v>731</v>
      </c>
      <c r="C210" s="160"/>
      <c r="D210" s="114" t="s">
        <v>450</v>
      </c>
      <c r="E210" s="114" t="s">
        <v>77</v>
      </c>
      <c r="F210" s="114" t="s">
        <v>76</v>
      </c>
      <c r="G210" s="117">
        <f>VLOOKUP(D210,'[3]000'!$F$19:$G$31,2,0)</f>
        <v>0.4</v>
      </c>
      <c r="H210" s="132" t="s">
        <v>728</v>
      </c>
      <c r="I210" s="161">
        <v>44585</v>
      </c>
      <c r="J210" s="132" t="s">
        <v>732</v>
      </c>
      <c r="K210" s="114" t="s">
        <v>733</v>
      </c>
      <c r="L210" s="114" t="s">
        <v>82</v>
      </c>
      <c r="M210" s="132" t="s">
        <v>4</v>
      </c>
      <c r="N210" s="132" t="s">
        <v>187</v>
      </c>
    </row>
    <row r="211" spans="1:14" s="6" customFormat="1" x14ac:dyDescent="0.2">
      <c r="A211" s="114">
        <v>207</v>
      </c>
      <c r="B211" s="159" t="s">
        <v>734</v>
      </c>
      <c r="C211" s="160"/>
      <c r="D211" s="114" t="s">
        <v>450</v>
      </c>
      <c r="E211" s="114" t="s">
        <v>77</v>
      </c>
      <c r="F211" s="114" t="s">
        <v>76</v>
      </c>
      <c r="G211" s="117">
        <f>VLOOKUP(D211,'[3]000'!$F$19:$G$31,2,0)</f>
        <v>0.4</v>
      </c>
      <c r="H211" s="132" t="s">
        <v>728</v>
      </c>
      <c r="I211" s="161">
        <v>44585</v>
      </c>
      <c r="J211" s="132" t="s">
        <v>735</v>
      </c>
      <c r="K211" s="114" t="s">
        <v>736</v>
      </c>
      <c r="L211" s="114" t="s">
        <v>82</v>
      </c>
      <c r="M211" s="132" t="s">
        <v>4</v>
      </c>
      <c r="N211" s="132" t="s">
        <v>187</v>
      </c>
    </row>
    <row r="212" spans="1:14" s="6" customFormat="1" x14ac:dyDescent="0.2">
      <c r="A212" s="114">
        <v>208</v>
      </c>
      <c r="B212" s="159" t="s">
        <v>737</v>
      </c>
      <c r="C212" s="160"/>
      <c r="D212" s="114" t="s">
        <v>450</v>
      </c>
      <c r="E212" s="114" t="s">
        <v>77</v>
      </c>
      <c r="F212" s="114" t="s">
        <v>76</v>
      </c>
      <c r="G212" s="117">
        <f>VLOOKUP(D212,'[3]000'!$F$19:$G$31,2,0)</f>
        <v>0.4</v>
      </c>
      <c r="H212" s="132" t="s">
        <v>728</v>
      </c>
      <c r="I212" s="161">
        <v>44585</v>
      </c>
      <c r="J212" s="132" t="s">
        <v>738</v>
      </c>
      <c r="K212" s="114" t="s">
        <v>739</v>
      </c>
      <c r="L212" s="114" t="s">
        <v>82</v>
      </c>
      <c r="M212" s="132" t="s">
        <v>4</v>
      </c>
      <c r="N212" s="132" t="s">
        <v>187</v>
      </c>
    </row>
    <row r="213" spans="1:14" s="6" customFormat="1" x14ac:dyDescent="0.2">
      <c r="A213" s="114">
        <v>209</v>
      </c>
      <c r="B213" s="159" t="s">
        <v>737</v>
      </c>
      <c r="C213" s="160"/>
      <c r="D213" s="114" t="s">
        <v>450</v>
      </c>
      <c r="E213" s="114" t="s">
        <v>77</v>
      </c>
      <c r="F213" s="114" t="s">
        <v>76</v>
      </c>
      <c r="G213" s="117">
        <f>VLOOKUP(D213,'[3]000'!$F$19:$G$31,2,0)</f>
        <v>0.4</v>
      </c>
      <c r="H213" s="132" t="s">
        <v>728</v>
      </c>
      <c r="I213" s="161">
        <v>44585</v>
      </c>
      <c r="J213" s="132" t="s">
        <v>740</v>
      </c>
      <c r="K213" s="114" t="s">
        <v>741</v>
      </c>
      <c r="L213" s="114" t="s">
        <v>82</v>
      </c>
      <c r="M213" s="132" t="s">
        <v>4</v>
      </c>
      <c r="N213" s="132" t="s">
        <v>187</v>
      </c>
    </row>
    <row r="214" spans="1:14" s="6" customFormat="1" x14ac:dyDescent="0.2">
      <c r="A214" s="114">
        <v>210</v>
      </c>
      <c r="B214" s="159" t="s">
        <v>742</v>
      </c>
      <c r="C214" s="160"/>
      <c r="D214" s="114" t="s">
        <v>198</v>
      </c>
      <c r="E214" s="114" t="s">
        <v>77</v>
      </c>
      <c r="F214" s="114" t="s">
        <v>87</v>
      </c>
      <c r="G214" s="117">
        <f>VLOOKUP(D214,'[3]000'!$F$19:$G$31,2,0)</f>
        <v>0.2</v>
      </c>
      <c r="H214" s="132" t="s">
        <v>728</v>
      </c>
      <c r="I214" s="161">
        <v>44585</v>
      </c>
      <c r="J214" s="132" t="s">
        <v>743</v>
      </c>
      <c r="K214" s="114" t="s">
        <v>744</v>
      </c>
      <c r="L214" s="114" t="s">
        <v>101</v>
      </c>
      <c r="M214" s="132" t="s">
        <v>4</v>
      </c>
      <c r="N214" s="132" t="s">
        <v>187</v>
      </c>
    </row>
    <row r="215" spans="1:14" s="6" customFormat="1" x14ac:dyDescent="0.2">
      <c r="A215" s="114">
        <v>211</v>
      </c>
      <c r="B215" s="159" t="s">
        <v>745</v>
      </c>
      <c r="C215" s="160"/>
      <c r="D215" s="114" t="s">
        <v>198</v>
      </c>
      <c r="E215" s="114" t="s">
        <v>77</v>
      </c>
      <c r="F215" s="114" t="s">
        <v>87</v>
      </c>
      <c r="G215" s="117">
        <f>VLOOKUP(D215,'[3]000'!$F$19:$G$31,2,0)</f>
        <v>0.2</v>
      </c>
      <c r="H215" s="132" t="s">
        <v>728</v>
      </c>
      <c r="I215" s="161">
        <v>44585</v>
      </c>
      <c r="J215" s="132" t="s">
        <v>746</v>
      </c>
      <c r="K215" s="114" t="s">
        <v>747</v>
      </c>
      <c r="L215" s="114" t="s">
        <v>101</v>
      </c>
      <c r="M215" s="132" t="s">
        <v>4</v>
      </c>
      <c r="N215" s="132" t="s">
        <v>187</v>
      </c>
    </row>
    <row r="216" spans="1:14" s="6" customFormat="1" x14ac:dyDescent="0.2">
      <c r="A216" s="114">
        <v>212</v>
      </c>
      <c r="B216" s="130" t="s">
        <v>748</v>
      </c>
      <c r="C216" s="131"/>
      <c r="D216" s="114" t="s">
        <v>198</v>
      </c>
      <c r="E216" s="114" t="s">
        <v>77</v>
      </c>
      <c r="F216" s="114" t="s">
        <v>87</v>
      </c>
      <c r="G216" s="117">
        <f>VLOOKUP(D216,'[3]000'!$F$19:$G$31,2,0)</f>
        <v>0.2</v>
      </c>
      <c r="H216" s="132" t="s">
        <v>728</v>
      </c>
      <c r="I216" s="161">
        <v>44585</v>
      </c>
      <c r="J216" s="132" t="s">
        <v>749</v>
      </c>
      <c r="K216" s="114" t="s">
        <v>750</v>
      </c>
      <c r="L216" s="114" t="s">
        <v>101</v>
      </c>
      <c r="M216" s="132" t="s">
        <v>4</v>
      </c>
      <c r="N216" s="132" t="s">
        <v>187</v>
      </c>
    </row>
    <row r="217" spans="1:14" s="6" customFormat="1" x14ac:dyDescent="0.2">
      <c r="A217" s="119">
        <v>213</v>
      </c>
      <c r="B217" s="120" t="s">
        <v>751</v>
      </c>
      <c r="C217" s="122"/>
      <c r="D217" s="114" t="s">
        <v>450</v>
      </c>
      <c r="E217" s="114" t="s">
        <v>77</v>
      </c>
      <c r="F217" s="114" t="s">
        <v>76</v>
      </c>
      <c r="G217" s="117">
        <f>VLOOKUP(D217,'[3]000'!$F$19:$G$31,2,0)</f>
        <v>0.4</v>
      </c>
      <c r="H217" s="132" t="s">
        <v>752</v>
      </c>
      <c r="I217" s="161" t="s">
        <v>753</v>
      </c>
      <c r="J217" s="132"/>
      <c r="K217" s="114" t="s">
        <v>754</v>
      </c>
      <c r="L217" s="114" t="s">
        <v>82</v>
      </c>
      <c r="M217" s="132" t="s">
        <v>102</v>
      </c>
      <c r="N217" s="132" t="s">
        <v>103</v>
      </c>
    </row>
    <row r="218" spans="1:14" s="6" customFormat="1" x14ac:dyDescent="0.2">
      <c r="A218" s="119">
        <v>214</v>
      </c>
      <c r="B218" s="120" t="s">
        <v>755</v>
      </c>
      <c r="C218" s="122"/>
      <c r="D218" s="114" t="s">
        <v>450</v>
      </c>
      <c r="E218" s="114" t="s">
        <v>77</v>
      </c>
      <c r="F218" s="114" t="s">
        <v>76</v>
      </c>
      <c r="G218" s="117">
        <f>VLOOKUP(D218,'[3]000'!$F$19:$G$31,2,0)</f>
        <v>0.4</v>
      </c>
      <c r="H218" s="132" t="s">
        <v>752</v>
      </c>
      <c r="I218" s="161" t="s">
        <v>753</v>
      </c>
      <c r="J218" s="132"/>
      <c r="K218" s="132" t="s">
        <v>756</v>
      </c>
      <c r="L218" s="114" t="s">
        <v>82</v>
      </c>
      <c r="M218" s="132" t="s">
        <v>102</v>
      </c>
      <c r="N218" s="132" t="s">
        <v>103</v>
      </c>
    </row>
    <row r="219" spans="1:14" s="6" customFormat="1" x14ac:dyDescent="0.2">
      <c r="A219" s="119">
        <v>215</v>
      </c>
      <c r="B219" s="120" t="s">
        <v>757</v>
      </c>
      <c r="C219" s="122"/>
      <c r="D219" s="114" t="s">
        <v>450</v>
      </c>
      <c r="E219" s="114" t="s">
        <v>77</v>
      </c>
      <c r="F219" s="114" t="s">
        <v>76</v>
      </c>
      <c r="G219" s="117">
        <f>VLOOKUP(D219,'[3]000'!$F$19:$G$31,2,0)</f>
        <v>0.4</v>
      </c>
      <c r="H219" s="132" t="s">
        <v>752</v>
      </c>
      <c r="I219" s="161" t="s">
        <v>753</v>
      </c>
      <c r="J219" s="132"/>
      <c r="K219" s="132" t="s">
        <v>758</v>
      </c>
      <c r="L219" s="114" t="s">
        <v>82</v>
      </c>
      <c r="M219" s="132" t="s">
        <v>102</v>
      </c>
      <c r="N219" s="132" t="s">
        <v>103</v>
      </c>
    </row>
    <row r="220" spans="1:14" s="6" customFormat="1" x14ac:dyDescent="0.2">
      <c r="A220" s="119">
        <v>216</v>
      </c>
      <c r="B220" s="120" t="s">
        <v>759</v>
      </c>
      <c r="C220" s="122"/>
      <c r="D220" s="114" t="s">
        <v>450</v>
      </c>
      <c r="E220" s="114" t="s">
        <v>77</v>
      </c>
      <c r="F220" s="114" t="s">
        <v>76</v>
      </c>
      <c r="G220" s="117">
        <f>VLOOKUP(D220,'[3]000'!$F$19:$G$31,2,0)</f>
        <v>0.4</v>
      </c>
      <c r="H220" s="132" t="s">
        <v>752</v>
      </c>
      <c r="I220" s="161" t="s">
        <v>753</v>
      </c>
      <c r="J220" s="132"/>
      <c r="K220" s="132" t="s">
        <v>760</v>
      </c>
      <c r="L220" s="114" t="s">
        <v>82</v>
      </c>
      <c r="M220" s="132" t="s">
        <v>102</v>
      </c>
      <c r="N220" s="132" t="s">
        <v>103</v>
      </c>
    </row>
    <row r="221" spans="1:14" s="6" customFormat="1" x14ac:dyDescent="0.2">
      <c r="A221" s="119">
        <v>217</v>
      </c>
      <c r="B221" s="120" t="s">
        <v>761</v>
      </c>
      <c r="C221" s="122"/>
      <c r="D221" s="114" t="s">
        <v>450</v>
      </c>
      <c r="E221" s="114" t="s">
        <v>77</v>
      </c>
      <c r="F221" s="114" t="s">
        <v>76</v>
      </c>
      <c r="G221" s="117">
        <f>VLOOKUP(D221,'[3]000'!$F$19:$G$31,2,0)</f>
        <v>0.4</v>
      </c>
      <c r="H221" s="132" t="s">
        <v>752</v>
      </c>
      <c r="I221" s="161" t="s">
        <v>753</v>
      </c>
      <c r="J221" s="132"/>
      <c r="K221" s="132" t="s">
        <v>762</v>
      </c>
      <c r="L221" s="114" t="s">
        <v>82</v>
      </c>
      <c r="M221" s="132" t="s">
        <v>102</v>
      </c>
      <c r="N221" s="132" t="s">
        <v>103</v>
      </c>
    </row>
    <row r="222" spans="1:14" s="6" customFormat="1" x14ac:dyDescent="0.2">
      <c r="A222" s="119">
        <v>218</v>
      </c>
      <c r="B222" s="120" t="s">
        <v>763</v>
      </c>
      <c r="C222" s="122"/>
      <c r="D222" s="114" t="s">
        <v>450</v>
      </c>
      <c r="E222" s="114" t="s">
        <v>77</v>
      </c>
      <c r="F222" s="114" t="s">
        <v>76</v>
      </c>
      <c r="G222" s="117">
        <f>VLOOKUP(D222,'[3]000'!$F$19:$G$31,2,0)</f>
        <v>0.4</v>
      </c>
      <c r="H222" s="132" t="s">
        <v>752</v>
      </c>
      <c r="I222" s="161" t="s">
        <v>753</v>
      </c>
      <c r="J222" s="132"/>
      <c r="K222" s="132" t="s">
        <v>764</v>
      </c>
      <c r="L222" s="132" t="s">
        <v>82</v>
      </c>
      <c r="M222" s="132" t="s">
        <v>83</v>
      </c>
      <c r="N222" s="132" t="s">
        <v>765</v>
      </c>
    </row>
    <row r="223" spans="1:14" s="6" customFormat="1" x14ac:dyDescent="0.2">
      <c r="A223" s="119">
        <v>219</v>
      </c>
      <c r="B223" s="120" t="s">
        <v>766</v>
      </c>
      <c r="C223" s="122"/>
      <c r="D223" s="114" t="s">
        <v>198</v>
      </c>
      <c r="E223" s="114" t="s">
        <v>77</v>
      </c>
      <c r="F223" s="114" t="s">
        <v>87</v>
      </c>
      <c r="G223" s="117">
        <f>VLOOKUP(D223,'[3]000'!$F$19:$G$31,2,0)</f>
        <v>0.2</v>
      </c>
      <c r="H223" s="132" t="s">
        <v>752</v>
      </c>
      <c r="I223" s="161" t="s">
        <v>753</v>
      </c>
      <c r="J223" s="132"/>
      <c r="K223" s="132" t="s">
        <v>767</v>
      </c>
      <c r="L223" s="132" t="s">
        <v>101</v>
      </c>
      <c r="M223" s="132" t="s">
        <v>4</v>
      </c>
      <c r="N223" s="132" t="s">
        <v>128</v>
      </c>
    </row>
    <row r="224" spans="1:14" s="6" customFormat="1" x14ac:dyDescent="0.2">
      <c r="A224" s="119">
        <v>220</v>
      </c>
      <c r="B224" s="120" t="s">
        <v>768</v>
      </c>
      <c r="C224" s="122"/>
      <c r="D224" s="114" t="s">
        <v>198</v>
      </c>
      <c r="E224" s="114" t="s">
        <v>77</v>
      </c>
      <c r="F224" s="114" t="s">
        <v>87</v>
      </c>
      <c r="G224" s="117">
        <f>VLOOKUP(D224,'[3]000'!$F$19:$G$31,2,0)</f>
        <v>0.2</v>
      </c>
      <c r="H224" s="132" t="s">
        <v>752</v>
      </c>
      <c r="I224" s="161" t="s">
        <v>753</v>
      </c>
      <c r="J224" s="132"/>
      <c r="K224" s="132" t="s">
        <v>769</v>
      </c>
      <c r="L224" s="132" t="s">
        <v>101</v>
      </c>
      <c r="M224" s="132" t="s">
        <v>770</v>
      </c>
      <c r="N224" s="132" t="s">
        <v>771</v>
      </c>
    </row>
    <row r="225" spans="1:14" s="6" customFormat="1" x14ac:dyDescent="0.2">
      <c r="A225" s="119">
        <v>221</v>
      </c>
      <c r="B225" s="120" t="s">
        <v>772</v>
      </c>
      <c r="C225" s="122"/>
      <c r="D225" s="114" t="s">
        <v>198</v>
      </c>
      <c r="E225" s="114" t="s">
        <v>77</v>
      </c>
      <c r="F225" s="114" t="s">
        <v>87</v>
      </c>
      <c r="G225" s="117">
        <f>VLOOKUP(D225,'[3]000'!$F$19:$G$31,2,0)</f>
        <v>0.2</v>
      </c>
      <c r="H225" s="132" t="s">
        <v>752</v>
      </c>
      <c r="I225" s="161" t="s">
        <v>753</v>
      </c>
      <c r="J225" s="132"/>
      <c r="K225" s="132" t="s">
        <v>773</v>
      </c>
      <c r="L225" s="132" t="s">
        <v>101</v>
      </c>
      <c r="M225" s="132" t="s">
        <v>4</v>
      </c>
      <c r="N225" s="132" t="s">
        <v>774</v>
      </c>
    </row>
    <row r="226" spans="1:14" s="6" customFormat="1" x14ac:dyDescent="0.2">
      <c r="A226" s="119">
        <v>222</v>
      </c>
      <c r="B226" s="120" t="s">
        <v>775</v>
      </c>
      <c r="C226" s="122"/>
      <c r="D226" s="114" t="s">
        <v>198</v>
      </c>
      <c r="E226" s="114" t="s">
        <v>77</v>
      </c>
      <c r="F226" s="114" t="s">
        <v>87</v>
      </c>
      <c r="G226" s="117">
        <f>VLOOKUP(D226,'[3]000'!$F$19:$G$31,2,0)</f>
        <v>0.2</v>
      </c>
      <c r="H226" s="132" t="s">
        <v>752</v>
      </c>
      <c r="I226" s="161" t="s">
        <v>753</v>
      </c>
      <c r="J226" s="132"/>
      <c r="K226" s="132" t="s">
        <v>776</v>
      </c>
      <c r="L226" s="132" t="s">
        <v>101</v>
      </c>
      <c r="M226" s="132" t="s">
        <v>4</v>
      </c>
      <c r="N226" s="132" t="s">
        <v>128</v>
      </c>
    </row>
    <row r="227" spans="1:14" s="6" customFormat="1" x14ac:dyDescent="0.2">
      <c r="A227" s="119">
        <v>223</v>
      </c>
      <c r="B227" s="120" t="s">
        <v>777</v>
      </c>
      <c r="C227" s="122"/>
      <c r="D227" s="114" t="s">
        <v>198</v>
      </c>
      <c r="E227" s="114" t="s">
        <v>77</v>
      </c>
      <c r="F227" s="114" t="s">
        <v>87</v>
      </c>
      <c r="G227" s="117">
        <f>VLOOKUP(D227,'[3]000'!$F$19:$G$31,2,0)</f>
        <v>0.2</v>
      </c>
      <c r="H227" s="132" t="s">
        <v>752</v>
      </c>
      <c r="I227" s="161" t="s">
        <v>753</v>
      </c>
      <c r="J227" s="132"/>
      <c r="K227" s="132" t="s">
        <v>778</v>
      </c>
      <c r="L227" s="132" t="s">
        <v>101</v>
      </c>
      <c r="M227" s="132" t="s">
        <v>770</v>
      </c>
      <c r="N227" s="132" t="s">
        <v>771</v>
      </c>
    </row>
    <row r="228" spans="1:14" s="6" customFormat="1" x14ac:dyDescent="0.2">
      <c r="A228" s="119">
        <v>224</v>
      </c>
      <c r="B228" s="120" t="s">
        <v>779</v>
      </c>
      <c r="C228" s="122"/>
      <c r="D228" s="114" t="s">
        <v>198</v>
      </c>
      <c r="E228" s="114" t="s">
        <v>77</v>
      </c>
      <c r="F228" s="114" t="s">
        <v>87</v>
      </c>
      <c r="G228" s="117">
        <f>VLOOKUP(D228,'[3]000'!$F$19:$G$31,2,0)</f>
        <v>0.2</v>
      </c>
      <c r="H228" s="132" t="s">
        <v>752</v>
      </c>
      <c r="I228" s="161" t="s">
        <v>753</v>
      </c>
      <c r="J228" s="132"/>
      <c r="K228" s="132" t="s">
        <v>780</v>
      </c>
      <c r="L228" s="132" t="s">
        <v>101</v>
      </c>
      <c r="M228" s="132" t="s">
        <v>770</v>
      </c>
      <c r="N228" s="132" t="s">
        <v>771</v>
      </c>
    </row>
    <row r="229" spans="1:14" s="6" customFormat="1" x14ac:dyDescent="0.2">
      <c r="A229" s="119">
        <v>225</v>
      </c>
      <c r="B229" s="120" t="s">
        <v>781</v>
      </c>
      <c r="C229" s="122"/>
      <c r="D229" s="114" t="s">
        <v>198</v>
      </c>
      <c r="E229" s="114" t="s">
        <v>77</v>
      </c>
      <c r="F229" s="114" t="s">
        <v>87</v>
      </c>
      <c r="G229" s="117">
        <f>VLOOKUP(D229,'[3]000'!$F$19:$G$31,2,0)</f>
        <v>0.2</v>
      </c>
      <c r="H229" s="132" t="s">
        <v>752</v>
      </c>
      <c r="I229" s="161" t="s">
        <v>753</v>
      </c>
      <c r="J229" s="132"/>
      <c r="K229" s="132" t="s">
        <v>782</v>
      </c>
      <c r="L229" s="132" t="s">
        <v>101</v>
      </c>
      <c r="M229" s="132" t="s">
        <v>770</v>
      </c>
      <c r="N229" s="132" t="s">
        <v>771</v>
      </c>
    </row>
    <row r="230" spans="1:14" s="6" customFormat="1" x14ac:dyDescent="0.2">
      <c r="A230" s="119">
        <v>226</v>
      </c>
      <c r="B230" s="120" t="s">
        <v>783</v>
      </c>
      <c r="C230" s="122"/>
      <c r="D230" s="114" t="s">
        <v>198</v>
      </c>
      <c r="E230" s="114" t="s">
        <v>77</v>
      </c>
      <c r="F230" s="114" t="s">
        <v>87</v>
      </c>
      <c r="G230" s="117">
        <f>VLOOKUP(D230,'[3]000'!$F$19:$G$31,2,0)</f>
        <v>0.2</v>
      </c>
      <c r="H230" s="132" t="s">
        <v>752</v>
      </c>
      <c r="I230" s="161" t="s">
        <v>753</v>
      </c>
      <c r="J230" s="132"/>
      <c r="K230" s="132" t="s">
        <v>784</v>
      </c>
      <c r="L230" s="132" t="s">
        <v>101</v>
      </c>
      <c r="M230" s="132" t="s">
        <v>4</v>
      </c>
      <c r="N230" s="132" t="s">
        <v>128</v>
      </c>
    </row>
    <row r="231" spans="1:14" s="6" customFormat="1" x14ac:dyDescent="0.2">
      <c r="A231" s="119">
        <v>227</v>
      </c>
      <c r="B231" s="120" t="s">
        <v>785</v>
      </c>
      <c r="C231" s="122"/>
      <c r="D231" s="114" t="s">
        <v>198</v>
      </c>
      <c r="E231" s="114" t="s">
        <v>77</v>
      </c>
      <c r="F231" s="114" t="s">
        <v>87</v>
      </c>
      <c r="G231" s="117">
        <f>VLOOKUP(D231,'[3]000'!$F$19:$G$31,2,0)</f>
        <v>0.2</v>
      </c>
      <c r="H231" s="132" t="s">
        <v>752</v>
      </c>
      <c r="I231" s="161" t="s">
        <v>753</v>
      </c>
      <c r="J231" s="132"/>
      <c r="K231" s="132" t="s">
        <v>786</v>
      </c>
      <c r="L231" s="132" t="s">
        <v>101</v>
      </c>
      <c r="M231" s="132" t="s">
        <v>787</v>
      </c>
      <c r="N231" s="132" t="s">
        <v>788</v>
      </c>
    </row>
    <row r="232" spans="1:14" s="6" customFormat="1" x14ac:dyDescent="0.2">
      <c r="A232" s="119">
        <v>228</v>
      </c>
      <c r="B232" s="159" t="s">
        <v>789</v>
      </c>
      <c r="C232" s="160"/>
      <c r="D232" s="114" t="s">
        <v>97</v>
      </c>
      <c r="E232" s="114" t="s">
        <v>87</v>
      </c>
      <c r="F232" s="114" t="s">
        <v>77</v>
      </c>
      <c r="G232" s="117">
        <f>VLOOKUP(D232,'[3]000'!$F$19:$G$31,2,0)</f>
        <v>0.6</v>
      </c>
      <c r="H232" s="114" t="s">
        <v>98</v>
      </c>
      <c r="I232" s="118" t="s">
        <v>790</v>
      </c>
      <c r="J232" s="114" t="s">
        <v>791</v>
      </c>
      <c r="K232" s="114" t="s">
        <v>792</v>
      </c>
      <c r="L232" s="114" t="s">
        <v>101</v>
      </c>
      <c r="M232" s="114" t="s">
        <v>144</v>
      </c>
      <c r="N232" s="114" t="s">
        <v>149</v>
      </c>
    </row>
    <row r="233" spans="1:14" s="6" customFormat="1" x14ac:dyDescent="0.2">
      <c r="A233" s="119">
        <v>229</v>
      </c>
      <c r="B233" s="159" t="s">
        <v>793</v>
      </c>
      <c r="C233" s="160"/>
      <c r="D233" s="114" t="s">
        <v>97</v>
      </c>
      <c r="E233" s="114" t="s">
        <v>87</v>
      </c>
      <c r="F233" s="114" t="s">
        <v>77</v>
      </c>
      <c r="G233" s="117">
        <f>VLOOKUP(D233,'[3]000'!$F$19:$G$31,2,0)</f>
        <v>0.6</v>
      </c>
      <c r="H233" s="114" t="s">
        <v>98</v>
      </c>
      <c r="I233" s="118" t="s">
        <v>790</v>
      </c>
      <c r="J233" s="114" t="s">
        <v>794</v>
      </c>
      <c r="K233" s="158" t="s">
        <v>795</v>
      </c>
      <c r="L233" s="114" t="s">
        <v>101</v>
      </c>
      <c r="M233" s="114" t="s">
        <v>144</v>
      </c>
      <c r="N233" s="114" t="s">
        <v>149</v>
      </c>
    </row>
    <row r="234" spans="1:14" s="6" customFormat="1" x14ac:dyDescent="0.2">
      <c r="A234" s="119">
        <v>230</v>
      </c>
      <c r="B234" s="159" t="s">
        <v>796</v>
      </c>
      <c r="C234" s="160"/>
      <c r="D234" s="114" t="s">
        <v>97</v>
      </c>
      <c r="E234" s="114" t="s">
        <v>87</v>
      </c>
      <c r="F234" s="114" t="s">
        <v>77</v>
      </c>
      <c r="G234" s="117">
        <f>VLOOKUP(D234,'[3]000'!$F$19:$G$31,2,0)</f>
        <v>0.6</v>
      </c>
      <c r="H234" s="114" t="s">
        <v>98</v>
      </c>
      <c r="I234" s="118" t="s">
        <v>797</v>
      </c>
      <c r="J234" s="114" t="s">
        <v>798</v>
      </c>
      <c r="K234" s="158" t="s">
        <v>799</v>
      </c>
      <c r="L234" s="114" t="s">
        <v>101</v>
      </c>
      <c r="M234" s="114" t="s">
        <v>144</v>
      </c>
      <c r="N234" s="114" t="s">
        <v>149</v>
      </c>
    </row>
    <row r="235" spans="1:14" s="6" customFormat="1" x14ac:dyDescent="0.2">
      <c r="A235" s="119">
        <v>231</v>
      </c>
      <c r="B235" s="159" t="s">
        <v>800</v>
      </c>
      <c r="C235" s="160"/>
      <c r="D235" s="114" t="s">
        <v>97</v>
      </c>
      <c r="E235" s="114" t="s">
        <v>87</v>
      </c>
      <c r="F235" s="114" t="s">
        <v>77</v>
      </c>
      <c r="G235" s="117">
        <f>VLOOKUP(D235,'[3]000'!$F$19:$G$31,2,0)</f>
        <v>0.6</v>
      </c>
      <c r="H235" s="114" t="s">
        <v>98</v>
      </c>
      <c r="I235" s="118" t="s">
        <v>801</v>
      </c>
      <c r="J235" s="114" t="s">
        <v>802</v>
      </c>
      <c r="K235" s="114" t="s">
        <v>803</v>
      </c>
      <c r="L235" s="114" t="s">
        <v>101</v>
      </c>
      <c r="M235" s="114" t="s">
        <v>144</v>
      </c>
      <c r="N235" s="114" t="s">
        <v>149</v>
      </c>
    </row>
    <row r="236" spans="1:14" s="6" customFormat="1" x14ac:dyDescent="0.2">
      <c r="A236" s="119">
        <v>232</v>
      </c>
      <c r="B236" s="159" t="s">
        <v>804</v>
      </c>
      <c r="C236" s="160"/>
      <c r="D236" s="114" t="s">
        <v>97</v>
      </c>
      <c r="E236" s="114" t="s">
        <v>87</v>
      </c>
      <c r="F236" s="114" t="s">
        <v>77</v>
      </c>
      <c r="G236" s="117">
        <f>VLOOKUP(D236,'[3]000'!$F$19:$G$31,2,0)</f>
        <v>0.6</v>
      </c>
      <c r="H236" s="114" t="s">
        <v>98</v>
      </c>
      <c r="I236" s="118" t="s">
        <v>801</v>
      </c>
      <c r="J236" s="114" t="s">
        <v>805</v>
      </c>
      <c r="K236" s="114" t="s">
        <v>806</v>
      </c>
      <c r="L236" s="114" t="s">
        <v>101</v>
      </c>
      <c r="M236" s="114" t="s">
        <v>144</v>
      </c>
      <c r="N236" s="114" t="s">
        <v>149</v>
      </c>
    </row>
    <row r="237" spans="1:14" s="6" customFormat="1" x14ac:dyDescent="0.2">
      <c r="A237" s="119">
        <v>233</v>
      </c>
      <c r="B237" s="159" t="s">
        <v>807</v>
      </c>
      <c r="C237" s="160"/>
      <c r="D237" s="114" t="s">
        <v>97</v>
      </c>
      <c r="E237" s="114" t="s">
        <v>87</v>
      </c>
      <c r="F237" s="114" t="s">
        <v>77</v>
      </c>
      <c r="G237" s="117">
        <f>VLOOKUP(D237,'[3]000'!$F$19:$G$31,2,0)</f>
        <v>0.6</v>
      </c>
      <c r="H237" s="114" t="s">
        <v>98</v>
      </c>
      <c r="I237" s="118" t="s">
        <v>801</v>
      </c>
      <c r="J237" s="114" t="s">
        <v>808</v>
      </c>
      <c r="K237" s="114" t="s">
        <v>809</v>
      </c>
      <c r="L237" s="114" t="s">
        <v>101</v>
      </c>
      <c r="M237" s="114" t="s">
        <v>144</v>
      </c>
      <c r="N237" s="114" t="s">
        <v>149</v>
      </c>
    </row>
    <row r="238" spans="1:14" s="6" customFormat="1" x14ac:dyDescent="0.2">
      <c r="A238" s="119">
        <v>234</v>
      </c>
      <c r="B238" s="159" t="s">
        <v>810</v>
      </c>
      <c r="C238" s="160"/>
      <c r="D238" s="114" t="s">
        <v>97</v>
      </c>
      <c r="E238" s="114" t="s">
        <v>87</v>
      </c>
      <c r="F238" s="114" t="s">
        <v>77</v>
      </c>
      <c r="G238" s="117">
        <f>VLOOKUP(D238,'[3]000'!$F$19:$G$31,2,0)</f>
        <v>0.6</v>
      </c>
      <c r="H238" s="114" t="s">
        <v>151</v>
      </c>
      <c r="I238" s="118" t="s">
        <v>165</v>
      </c>
      <c r="J238" s="114" t="s">
        <v>811</v>
      </c>
      <c r="K238" s="114" t="s">
        <v>812</v>
      </c>
      <c r="L238" s="114" t="s">
        <v>101</v>
      </c>
      <c r="M238" s="114" t="s">
        <v>144</v>
      </c>
      <c r="N238" s="114" t="s">
        <v>149</v>
      </c>
    </row>
    <row r="239" spans="1:14" s="6" customFormat="1" ht="26.25" customHeight="1" x14ac:dyDescent="0.2">
      <c r="A239" s="119">
        <v>235</v>
      </c>
      <c r="B239" s="159" t="s">
        <v>813</v>
      </c>
      <c r="C239" s="160"/>
      <c r="D239" s="114" t="s">
        <v>97</v>
      </c>
      <c r="E239" s="114" t="s">
        <v>87</v>
      </c>
      <c r="F239" s="114" t="s">
        <v>77</v>
      </c>
      <c r="G239" s="117">
        <f>VLOOKUP(D239,'[3]000'!$F$19:$G$31,2,0)</f>
        <v>0.6</v>
      </c>
      <c r="H239" s="114" t="s">
        <v>151</v>
      </c>
      <c r="I239" s="118" t="s">
        <v>814</v>
      </c>
      <c r="J239" s="114" t="s">
        <v>694</v>
      </c>
      <c r="K239" s="114" t="s">
        <v>815</v>
      </c>
      <c r="L239" s="114" t="s">
        <v>101</v>
      </c>
      <c r="M239" s="114" t="s">
        <v>144</v>
      </c>
      <c r="N239" s="114" t="s">
        <v>149</v>
      </c>
    </row>
    <row r="240" spans="1:14" s="6" customFormat="1" ht="24" customHeight="1" x14ac:dyDescent="0.2">
      <c r="A240" s="119">
        <v>236</v>
      </c>
      <c r="B240" s="159" t="s">
        <v>816</v>
      </c>
      <c r="C240" s="160"/>
      <c r="D240" s="114" t="s">
        <v>97</v>
      </c>
      <c r="E240" s="114" t="s">
        <v>87</v>
      </c>
      <c r="F240" s="114" t="s">
        <v>77</v>
      </c>
      <c r="G240" s="117">
        <f>VLOOKUP(D240,'[3]000'!$F$19:$G$31,2,0)</f>
        <v>0.6</v>
      </c>
      <c r="H240" s="114" t="s">
        <v>151</v>
      </c>
      <c r="I240" s="118" t="s">
        <v>814</v>
      </c>
      <c r="J240" s="114" t="s">
        <v>817</v>
      </c>
      <c r="K240" s="114" t="s">
        <v>818</v>
      </c>
      <c r="L240" s="114" t="s">
        <v>101</v>
      </c>
      <c r="M240" s="114" t="s">
        <v>144</v>
      </c>
      <c r="N240" s="114" t="s">
        <v>149</v>
      </c>
    </row>
    <row r="241" spans="1:14" s="6" customFormat="1" x14ac:dyDescent="0.2">
      <c r="A241" s="119">
        <v>237</v>
      </c>
      <c r="B241" s="164" t="s">
        <v>819</v>
      </c>
      <c r="C241" s="165"/>
      <c r="D241" s="114" t="s">
        <v>97</v>
      </c>
      <c r="E241" s="114" t="s">
        <v>87</v>
      </c>
      <c r="F241" s="114" t="s">
        <v>77</v>
      </c>
      <c r="G241" s="117">
        <f>VLOOKUP(D241,'[3]000'!$F$19:$G$31,2,0)</f>
        <v>0.6</v>
      </c>
      <c r="H241" s="114" t="s">
        <v>151</v>
      </c>
      <c r="I241" s="118" t="s">
        <v>814</v>
      </c>
      <c r="J241" s="114" t="s">
        <v>697</v>
      </c>
      <c r="K241" s="114" t="s">
        <v>820</v>
      </c>
      <c r="L241" s="114" t="s">
        <v>101</v>
      </c>
      <c r="M241" s="114" t="s">
        <v>144</v>
      </c>
      <c r="N241" s="114" t="s">
        <v>149</v>
      </c>
    </row>
    <row r="242" spans="1:14" s="6" customFormat="1" x14ac:dyDescent="0.2">
      <c r="A242" s="119">
        <v>238</v>
      </c>
      <c r="B242" s="164" t="s">
        <v>821</v>
      </c>
      <c r="C242" s="165"/>
      <c r="D242" s="114" t="s">
        <v>97</v>
      </c>
      <c r="E242" s="114" t="s">
        <v>87</v>
      </c>
      <c r="F242" s="114" t="s">
        <v>77</v>
      </c>
      <c r="G242" s="117">
        <f>VLOOKUP(D242,'[3]000'!$F$19:$G$31,2,0)</f>
        <v>0.6</v>
      </c>
      <c r="H242" s="114" t="s">
        <v>151</v>
      </c>
      <c r="I242" s="118" t="s">
        <v>814</v>
      </c>
      <c r="J242" s="114" t="s">
        <v>822</v>
      </c>
      <c r="K242" s="114" t="s">
        <v>823</v>
      </c>
      <c r="L242" s="114" t="s">
        <v>101</v>
      </c>
      <c r="M242" s="114" t="s">
        <v>144</v>
      </c>
      <c r="N242" s="114" t="s">
        <v>149</v>
      </c>
    </row>
    <row r="243" spans="1:14" s="6" customFormat="1" ht="25.5" customHeight="1" x14ac:dyDescent="0.2">
      <c r="A243" s="119">
        <v>239</v>
      </c>
      <c r="B243" s="159" t="s">
        <v>824</v>
      </c>
      <c r="C243" s="160"/>
      <c r="D243" s="114" t="s">
        <v>97</v>
      </c>
      <c r="E243" s="114" t="s">
        <v>87</v>
      </c>
      <c r="F243" s="114" t="s">
        <v>77</v>
      </c>
      <c r="G243" s="117">
        <f>VLOOKUP(D243,'[3]000'!$F$19:$G$31,2,0)</f>
        <v>0.6</v>
      </c>
      <c r="H243" s="114" t="s">
        <v>151</v>
      </c>
      <c r="I243" s="118" t="s">
        <v>814</v>
      </c>
      <c r="J243" s="114" t="s">
        <v>825</v>
      </c>
      <c r="K243" s="114" t="s">
        <v>826</v>
      </c>
      <c r="L243" s="114" t="s">
        <v>101</v>
      </c>
      <c r="M243" s="114" t="s">
        <v>144</v>
      </c>
      <c r="N243" s="114" t="s">
        <v>149</v>
      </c>
    </row>
    <row r="244" spans="1:14" s="6" customFormat="1" ht="24" customHeight="1" x14ac:dyDescent="0.2">
      <c r="A244" s="119">
        <v>240</v>
      </c>
      <c r="B244" s="159" t="s">
        <v>827</v>
      </c>
      <c r="C244" s="160"/>
      <c r="D244" s="114" t="s">
        <v>97</v>
      </c>
      <c r="E244" s="114" t="s">
        <v>87</v>
      </c>
      <c r="F244" s="114" t="s">
        <v>77</v>
      </c>
      <c r="G244" s="117">
        <f>VLOOKUP(D244,'[3]000'!$F$19:$G$31,2,0)</f>
        <v>0.6</v>
      </c>
      <c r="H244" s="114" t="s">
        <v>828</v>
      </c>
      <c r="I244" s="118" t="s">
        <v>829</v>
      </c>
      <c r="J244" s="114" t="s">
        <v>830</v>
      </c>
      <c r="K244" s="158" t="s">
        <v>831</v>
      </c>
      <c r="L244" s="114" t="s">
        <v>101</v>
      </c>
      <c r="M244" s="114" t="s">
        <v>144</v>
      </c>
      <c r="N244" s="114" t="s">
        <v>145</v>
      </c>
    </row>
    <row r="245" spans="1:14" s="6" customFormat="1" x14ac:dyDescent="0.2">
      <c r="A245" s="119">
        <v>241</v>
      </c>
      <c r="B245" s="159" t="s">
        <v>832</v>
      </c>
      <c r="C245" s="160"/>
      <c r="D245" s="114" t="s">
        <v>97</v>
      </c>
      <c r="E245" s="114" t="s">
        <v>87</v>
      </c>
      <c r="F245" s="114" t="s">
        <v>77</v>
      </c>
      <c r="G245" s="117">
        <f>VLOOKUP(D245,'[3]000'!$F$19:$G$31,2,0)</f>
        <v>0.6</v>
      </c>
      <c r="H245" s="114" t="s">
        <v>833</v>
      </c>
      <c r="I245" s="118" t="s">
        <v>834</v>
      </c>
      <c r="J245" s="114"/>
      <c r="K245" s="114" t="s">
        <v>835</v>
      </c>
      <c r="L245" s="114" t="s">
        <v>101</v>
      </c>
      <c r="M245" s="114" t="s">
        <v>144</v>
      </c>
      <c r="N245" s="114" t="s">
        <v>145</v>
      </c>
    </row>
    <row r="246" spans="1:14" s="6" customFormat="1" x14ac:dyDescent="0.2">
      <c r="A246" s="119">
        <v>242</v>
      </c>
      <c r="B246" s="164" t="s">
        <v>836</v>
      </c>
      <c r="C246" s="165"/>
      <c r="D246" s="114" t="s">
        <v>97</v>
      </c>
      <c r="E246" s="114" t="s">
        <v>77</v>
      </c>
      <c r="F246" s="114" t="s">
        <v>77</v>
      </c>
      <c r="G246" s="117">
        <f>VLOOKUP(D246,'[3]000'!$F$19:$G$31,2,0)</f>
        <v>0.6</v>
      </c>
      <c r="H246" s="114" t="s">
        <v>98</v>
      </c>
      <c r="I246" s="118" t="s">
        <v>801</v>
      </c>
      <c r="J246" s="166" t="s">
        <v>837</v>
      </c>
      <c r="K246" s="121" t="s">
        <v>838</v>
      </c>
      <c r="L246" s="114" t="s">
        <v>82</v>
      </c>
      <c r="M246" s="114" t="s">
        <v>144</v>
      </c>
      <c r="N246" s="114" t="s">
        <v>149</v>
      </c>
    </row>
    <row r="247" spans="1:14" s="6" customFormat="1" x14ac:dyDescent="0.2">
      <c r="A247" s="119">
        <v>243</v>
      </c>
      <c r="B247" s="164" t="s">
        <v>839</v>
      </c>
      <c r="C247" s="165"/>
      <c r="D247" s="114" t="s">
        <v>97</v>
      </c>
      <c r="E247" s="114" t="s">
        <v>77</v>
      </c>
      <c r="F247" s="114" t="s">
        <v>77</v>
      </c>
      <c r="G247" s="117">
        <f>VLOOKUP(D247,'[3]000'!$F$19:$G$31,2,0)</f>
        <v>0.6</v>
      </c>
      <c r="H247" s="114" t="s">
        <v>98</v>
      </c>
      <c r="I247" s="118" t="s">
        <v>840</v>
      </c>
      <c r="J247" s="166" t="s">
        <v>841</v>
      </c>
      <c r="K247" s="114" t="s">
        <v>842</v>
      </c>
      <c r="L247" s="114" t="s">
        <v>82</v>
      </c>
      <c r="M247" s="114" t="s">
        <v>144</v>
      </c>
      <c r="N247" s="114" t="s">
        <v>149</v>
      </c>
    </row>
    <row r="248" spans="1:14" s="6" customFormat="1" x14ac:dyDescent="0.2">
      <c r="A248" s="119">
        <v>244</v>
      </c>
      <c r="B248" s="159" t="s">
        <v>843</v>
      </c>
      <c r="C248" s="160"/>
      <c r="D248" s="114" t="s">
        <v>86</v>
      </c>
      <c r="E248" s="114" t="s">
        <v>77</v>
      </c>
      <c r="F248" s="114" t="s">
        <v>77</v>
      </c>
      <c r="G248" s="117">
        <f>VLOOKUP(D248,'[3]000'!$F$19:$G$31,2,0)</f>
        <v>0.8</v>
      </c>
      <c r="H248" s="114" t="s">
        <v>844</v>
      </c>
      <c r="I248" s="114" t="s">
        <v>845</v>
      </c>
      <c r="J248" s="114" t="s">
        <v>846</v>
      </c>
      <c r="K248" s="114" t="s">
        <v>847</v>
      </c>
      <c r="L248" s="114" t="s">
        <v>82</v>
      </c>
      <c r="M248" s="114" t="s">
        <v>144</v>
      </c>
      <c r="N248" s="114" t="s">
        <v>149</v>
      </c>
    </row>
    <row r="249" spans="1:14" s="6" customFormat="1" x14ac:dyDescent="0.2">
      <c r="A249" s="119">
        <v>245</v>
      </c>
      <c r="B249" s="159" t="s">
        <v>848</v>
      </c>
      <c r="C249" s="160"/>
      <c r="D249" s="114" t="s">
        <v>86</v>
      </c>
      <c r="E249" s="114" t="s">
        <v>77</v>
      </c>
      <c r="F249" s="114" t="s">
        <v>77</v>
      </c>
      <c r="G249" s="117">
        <f>VLOOKUP(D249,'[3]000'!$F$19:$G$31,2,0)</f>
        <v>0.8</v>
      </c>
      <c r="H249" s="114" t="s">
        <v>844</v>
      </c>
      <c r="I249" s="114" t="s">
        <v>845</v>
      </c>
      <c r="J249" s="114" t="s">
        <v>849</v>
      </c>
      <c r="K249" s="114" t="s">
        <v>850</v>
      </c>
      <c r="L249" s="114" t="s">
        <v>82</v>
      </c>
      <c r="M249" s="114" t="s">
        <v>144</v>
      </c>
      <c r="N249" s="114" t="s">
        <v>149</v>
      </c>
    </row>
    <row r="250" spans="1:14" s="6" customFormat="1" x14ac:dyDescent="0.2">
      <c r="A250" s="119">
        <v>246</v>
      </c>
      <c r="B250" s="159" t="s">
        <v>851</v>
      </c>
      <c r="C250" s="160"/>
      <c r="D250" s="114" t="s">
        <v>86</v>
      </c>
      <c r="E250" s="114" t="s">
        <v>77</v>
      </c>
      <c r="F250" s="114" t="s">
        <v>77</v>
      </c>
      <c r="G250" s="117">
        <f>VLOOKUP(D250,'[3]000'!$F$19:$G$31,2,0)</f>
        <v>0.8</v>
      </c>
      <c r="H250" s="114" t="s">
        <v>852</v>
      </c>
      <c r="I250" s="114" t="s">
        <v>845</v>
      </c>
      <c r="J250" s="114" t="s">
        <v>853</v>
      </c>
      <c r="K250" s="114" t="s">
        <v>854</v>
      </c>
      <c r="L250" s="114" t="s">
        <v>82</v>
      </c>
      <c r="M250" s="114" t="s">
        <v>144</v>
      </c>
      <c r="N250" s="114" t="s">
        <v>149</v>
      </c>
    </row>
    <row r="251" spans="1:14" s="6" customFormat="1" x14ac:dyDescent="0.2">
      <c r="A251" s="119">
        <v>247</v>
      </c>
      <c r="B251" s="159" t="s">
        <v>855</v>
      </c>
      <c r="C251" s="160"/>
      <c r="D251" s="114" t="s">
        <v>86</v>
      </c>
      <c r="E251" s="114" t="s">
        <v>77</v>
      </c>
      <c r="F251" s="114" t="s">
        <v>77</v>
      </c>
      <c r="G251" s="117">
        <f>VLOOKUP(D251,'[3]000'!$F$19:$G$31,2,0)</f>
        <v>0.8</v>
      </c>
      <c r="H251" s="114" t="s">
        <v>852</v>
      </c>
      <c r="I251" s="114" t="s">
        <v>845</v>
      </c>
      <c r="J251" s="114" t="s">
        <v>856</v>
      </c>
      <c r="K251" s="114" t="s">
        <v>857</v>
      </c>
      <c r="L251" s="114" t="s">
        <v>82</v>
      </c>
      <c r="M251" s="114" t="s">
        <v>144</v>
      </c>
      <c r="N251" s="114" t="s">
        <v>149</v>
      </c>
    </row>
    <row r="252" spans="1:14" s="6" customFormat="1" x14ac:dyDescent="0.2">
      <c r="A252" s="119">
        <v>248</v>
      </c>
      <c r="B252" s="130" t="s">
        <v>858</v>
      </c>
      <c r="C252" s="131"/>
      <c r="D252" s="114" t="s">
        <v>86</v>
      </c>
      <c r="E252" s="114" t="s">
        <v>77</v>
      </c>
      <c r="F252" s="114" t="s">
        <v>77</v>
      </c>
      <c r="G252" s="117">
        <f>VLOOKUP(D252,'[3]000'!$F$19:$G$31,2,0)</f>
        <v>0.8</v>
      </c>
      <c r="H252" s="114" t="s">
        <v>859</v>
      </c>
      <c r="I252" s="114" t="s">
        <v>860</v>
      </c>
      <c r="J252" s="114" t="s">
        <v>861</v>
      </c>
      <c r="K252" s="114" t="s">
        <v>862</v>
      </c>
      <c r="L252" s="114" t="s">
        <v>82</v>
      </c>
      <c r="M252" s="114" t="s">
        <v>144</v>
      </c>
      <c r="N252" s="114" t="s">
        <v>149</v>
      </c>
    </row>
    <row r="253" spans="1:14" s="6" customFormat="1" ht="23.25" customHeight="1" x14ac:dyDescent="0.2">
      <c r="A253" s="119">
        <v>249</v>
      </c>
      <c r="B253" s="120" t="s">
        <v>863</v>
      </c>
      <c r="C253" s="122"/>
      <c r="D253" s="114" t="s">
        <v>75</v>
      </c>
      <c r="E253" s="114" t="s">
        <v>77</v>
      </c>
      <c r="F253" s="114" t="s">
        <v>77</v>
      </c>
      <c r="G253" s="117">
        <f>VLOOKUP(D253,'[3]000'!$F$19:$G$31,2,0)</f>
        <v>1</v>
      </c>
      <c r="H253" s="167" t="s">
        <v>864</v>
      </c>
      <c r="I253" s="168" t="s">
        <v>865</v>
      </c>
      <c r="J253" s="169" t="s">
        <v>866</v>
      </c>
      <c r="K253" s="168" t="s">
        <v>867</v>
      </c>
      <c r="L253" s="114" t="s">
        <v>82</v>
      </c>
      <c r="M253" s="158" t="s">
        <v>213</v>
      </c>
      <c r="N253" s="158" t="s">
        <v>464</v>
      </c>
    </row>
    <row r="254" spans="1:14" s="6" customFormat="1" ht="23.25" customHeight="1" x14ac:dyDescent="0.2">
      <c r="A254" s="119">
        <v>250</v>
      </c>
      <c r="B254" s="120" t="s">
        <v>868</v>
      </c>
      <c r="C254" s="116"/>
      <c r="D254" s="114" t="s">
        <v>450</v>
      </c>
      <c r="E254" s="114" t="s">
        <v>77</v>
      </c>
      <c r="F254" s="114" t="s">
        <v>77</v>
      </c>
      <c r="G254" s="117">
        <f>VLOOKUP(D254,'[3]000'!$F$19:$G$31,2,0)</f>
        <v>0.4</v>
      </c>
      <c r="H254" s="114" t="s">
        <v>869</v>
      </c>
      <c r="I254" s="133">
        <v>242853</v>
      </c>
      <c r="J254" s="114" t="s">
        <v>870</v>
      </c>
      <c r="K254" s="158" t="s">
        <v>871</v>
      </c>
      <c r="L254" s="114" t="s">
        <v>101</v>
      </c>
      <c r="M254" s="158" t="s">
        <v>213</v>
      </c>
      <c r="N254" s="158" t="s">
        <v>464</v>
      </c>
    </row>
    <row r="255" spans="1:14" s="6" customFormat="1" ht="23.25" customHeight="1" x14ac:dyDescent="0.2">
      <c r="A255" s="119">
        <v>251</v>
      </c>
      <c r="B255" s="129" t="s">
        <v>872</v>
      </c>
      <c r="C255" s="129"/>
      <c r="D255" s="114" t="s">
        <v>450</v>
      </c>
      <c r="E255" s="114" t="s">
        <v>77</v>
      </c>
      <c r="F255" s="114" t="s">
        <v>77</v>
      </c>
      <c r="G255" s="117">
        <f>VLOOKUP(D255,'[3]000'!$F$19:$G$31,2,0)</f>
        <v>0.4</v>
      </c>
      <c r="H255" s="114" t="s">
        <v>873</v>
      </c>
      <c r="I255" s="133">
        <v>242853</v>
      </c>
      <c r="J255" s="114" t="s">
        <v>874</v>
      </c>
      <c r="K255" s="158" t="s">
        <v>875</v>
      </c>
      <c r="L255" s="114" t="s">
        <v>101</v>
      </c>
      <c r="M255" s="158" t="s">
        <v>213</v>
      </c>
      <c r="N255" s="158" t="s">
        <v>464</v>
      </c>
    </row>
    <row r="256" spans="1:14" s="6" customFormat="1" ht="23.25" customHeight="1" x14ac:dyDescent="0.2">
      <c r="A256" s="119">
        <v>252</v>
      </c>
      <c r="B256" s="129" t="s">
        <v>876</v>
      </c>
      <c r="C256" s="129"/>
      <c r="D256" s="114" t="s">
        <v>450</v>
      </c>
      <c r="E256" s="114" t="s">
        <v>77</v>
      </c>
      <c r="F256" s="114" t="s">
        <v>77</v>
      </c>
      <c r="G256" s="117">
        <f>VLOOKUP(D256,'[3]000'!$F$19:$G$31,2,0)</f>
        <v>0.4</v>
      </c>
      <c r="H256" s="114" t="s">
        <v>877</v>
      </c>
      <c r="I256" s="133">
        <v>242853</v>
      </c>
      <c r="J256" s="114" t="s">
        <v>878</v>
      </c>
      <c r="K256" s="158" t="s">
        <v>879</v>
      </c>
      <c r="L256" s="114" t="s">
        <v>101</v>
      </c>
      <c r="M256" s="158" t="s">
        <v>213</v>
      </c>
      <c r="N256" s="158" t="s">
        <v>464</v>
      </c>
    </row>
    <row r="257" spans="1:14" s="6" customFormat="1" ht="23.25" customHeight="1" x14ac:dyDescent="0.2">
      <c r="A257" s="119">
        <v>253</v>
      </c>
      <c r="B257" s="129" t="s">
        <v>880</v>
      </c>
      <c r="C257" s="129"/>
      <c r="D257" s="114" t="s">
        <v>198</v>
      </c>
      <c r="E257" s="114" t="s">
        <v>77</v>
      </c>
      <c r="F257" s="114" t="s">
        <v>77</v>
      </c>
      <c r="G257" s="117">
        <f>VLOOKUP(D257,'[3]000'!$F$19:$G$31,2,0)</f>
        <v>0.2</v>
      </c>
      <c r="H257" s="114" t="s">
        <v>881</v>
      </c>
      <c r="I257" s="133">
        <v>242853</v>
      </c>
      <c r="J257" s="114" t="s">
        <v>882</v>
      </c>
      <c r="K257" s="158" t="s">
        <v>883</v>
      </c>
      <c r="L257" s="114" t="s">
        <v>101</v>
      </c>
      <c r="M257" s="158" t="s">
        <v>213</v>
      </c>
      <c r="N257" s="158" t="s">
        <v>464</v>
      </c>
    </row>
    <row r="258" spans="1:14" s="6" customFormat="1" ht="23.25" customHeight="1" x14ac:dyDescent="0.2">
      <c r="A258" s="119">
        <v>254</v>
      </c>
      <c r="B258" s="129" t="s">
        <v>884</v>
      </c>
      <c r="C258" s="129"/>
      <c r="D258" s="114" t="s">
        <v>198</v>
      </c>
      <c r="E258" s="114" t="s">
        <v>77</v>
      </c>
      <c r="F258" s="114" t="s">
        <v>77</v>
      </c>
      <c r="G258" s="117">
        <f>VLOOKUP(D258,'[3]000'!$F$19:$G$31,2,0)</f>
        <v>0.2</v>
      </c>
      <c r="H258" s="114" t="s">
        <v>885</v>
      </c>
      <c r="I258" s="133">
        <v>242853</v>
      </c>
      <c r="J258" s="114" t="s">
        <v>886</v>
      </c>
      <c r="K258" s="158" t="s">
        <v>887</v>
      </c>
      <c r="L258" s="114" t="s">
        <v>101</v>
      </c>
      <c r="M258" s="158" t="s">
        <v>213</v>
      </c>
      <c r="N258" s="170" t="s">
        <v>464</v>
      </c>
    </row>
    <row r="259" spans="1:14" s="6" customFormat="1" ht="23.25" customHeight="1" x14ac:dyDescent="0.2">
      <c r="A259" s="119">
        <v>255</v>
      </c>
      <c r="B259" s="129" t="s">
        <v>888</v>
      </c>
      <c r="C259" s="129"/>
      <c r="D259" s="114" t="s">
        <v>450</v>
      </c>
      <c r="E259" s="114" t="s">
        <v>77</v>
      </c>
      <c r="F259" s="114" t="s">
        <v>77</v>
      </c>
      <c r="G259" s="117">
        <f>VLOOKUP(D259,'[3]000'!$F$19:$G$31,2,0)</f>
        <v>0.4</v>
      </c>
      <c r="H259" s="114" t="s">
        <v>889</v>
      </c>
      <c r="I259" s="133">
        <v>242853</v>
      </c>
      <c r="J259" s="114" t="s">
        <v>890</v>
      </c>
      <c r="K259" s="158" t="s">
        <v>891</v>
      </c>
      <c r="L259" s="114" t="s">
        <v>101</v>
      </c>
      <c r="M259" s="158" t="s">
        <v>213</v>
      </c>
      <c r="N259" s="158" t="s">
        <v>464</v>
      </c>
    </row>
    <row r="260" spans="1:14" s="6" customFormat="1" ht="23.25" customHeight="1" x14ac:dyDescent="0.2">
      <c r="A260" s="119">
        <v>256</v>
      </c>
      <c r="B260" s="120" t="s">
        <v>892</v>
      </c>
      <c r="C260" s="122"/>
      <c r="D260" s="114" t="s">
        <v>198</v>
      </c>
      <c r="E260" s="114" t="s">
        <v>77</v>
      </c>
      <c r="F260" s="114" t="s">
        <v>77</v>
      </c>
      <c r="G260" s="117">
        <f>VLOOKUP(D260,'[3]000'!$F$19:$G$31,2,0)</f>
        <v>0.2</v>
      </c>
      <c r="H260" s="114" t="s">
        <v>893</v>
      </c>
      <c r="I260" s="133">
        <v>242853</v>
      </c>
      <c r="J260" s="114" t="s">
        <v>894</v>
      </c>
      <c r="K260" s="158" t="s">
        <v>895</v>
      </c>
      <c r="L260" s="114" t="s">
        <v>101</v>
      </c>
      <c r="M260" s="158" t="s">
        <v>213</v>
      </c>
      <c r="N260" s="158" t="s">
        <v>464</v>
      </c>
    </row>
    <row r="261" spans="1:14" s="6" customFormat="1" ht="23.25" customHeight="1" x14ac:dyDescent="0.2">
      <c r="A261" s="119">
        <v>257</v>
      </c>
      <c r="B261" s="129" t="s">
        <v>896</v>
      </c>
      <c r="C261" s="129"/>
      <c r="D261" s="114" t="s">
        <v>450</v>
      </c>
      <c r="E261" s="114" t="s">
        <v>77</v>
      </c>
      <c r="F261" s="114" t="s">
        <v>77</v>
      </c>
      <c r="G261" s="117">
        <f>VLOOKUP(D261,'[3]000'!$F$19:$G$31,2,0)</f>
        <v>0.4</v>
      </c>
      <c r="H261" s="114" t="s">
        <v>897</v>
      </c>
      <c r="I261" s="133">
        <v>242853</v>
      </c>
      <c r="J261" s="114" t="s">
        <v>898</v>
      </c>
      <c r="K261" s="158" t="s">
        <v>899</v>
      </c>
      <c r="L261" s="114" t="s">
        <v>101</v>
      </c>
      <c r="M261" s="158" t="s">
        <v>213</v>
      </c>
      <c r="N261" s="158" t="s">
        <v>464</v>
      </c>
    </row>
    <row r="262" spans="1:14" s="6" customFormat="1" ht="23.25" customHeight="1" x14ac:dyDescent="0.2">
      <c r="A262" s="119">
        <v>258</v>
      </c>
      <c r="B262" s="129" t="s">
        <v>900</v>
      </c>
      <c r="C262" s="129"/>
      <c r="D262" s="114" t="s">
        <v>450</v>
      </c>
      <c r="E262" s="114" t="s">
        <v>77</v>
      </c>
      <c r="F262" s="114" t="s">
        <v>77</v>
      </c>
      <c r="G262" s="117">
        <f>VLOOKUP(D262,'[3]000'!$F$19:$G$31,2,0)</f>
        <v>0.4</v>
      </c>
      <c r="H262" s="114" t="s">
        <v>901</v>
      </c>
      <c r="I262" s="133">
        <v>242853</v>
      </c>
      <c r="J262" s="114" t="s">
        <v>902</v>
      </c>
      <c r="K262" s="158" t="s">
        <v>903</v>
      </c>
      <c r="L262" s="114" t="s">
        <v>101</v>
      </c>
      <c r="M262" s="158" t="s">
        <v>213</v>
      </c>
      <c r="N262" s="158" t="s">
        <v>464</v>
      </c>
    </row>
    <row r="263" spans="1:14" s="6" customFormat="1" ht="23.25" customHeight="1" x14ac:dyDescent="0.2">
      <c r="A263" s="119">
        <v>259</v>
      </c>
      <c r="B263" s="129" t="s">
        <v>904</v>
      </c>
      <c r="C263" s="129"/>
      <c r="D263" s="114" t="s">
        <v>450</v>
      </c>
      <c r="E263" s="114" t="s">
        <v>77</v>
      </c>
      <c r="F263" s="114" t="s">
        <v>77</v>
      </c>
      <c r="G263" s="117">
        <f>VLOOKUP(D263,'[3]000'!$F$19:$G$31,2,0)</f>
        <v>0.4</v>
      </c>
      <c r="H263" s="114" t="s">
        <v>905</v>
      </c>
      <c r="I263" s="133">
        <v>242853</v>
      </c>
      <c r="J263" s="114" t="s">
        <v>906</v>
      </c>
      <c r="K263" s="158" t="s">
        <v>907</v>
      </c>
      <c r="L263" s="114" t="s">
        <v>101</v>
      </c>
      <c r="M263" s="158" t="s">
        <v>213</v>
      </c>
      <c r="N263" s="158" t="s">
        <v>464</v>
      </c>
    </row>
    <row r="264" spans="1:14" s="6" customFormat="1" ht="23.25" customHeight="1" x14ac:dyDescent="0.2">
      <c r="A264" s="119">
        <v>260</v>
      </c>
      <c r="B264" s="120" t="s">
        <v>908</v>
      </c>
      <c r="C264" s="122"/>
      <c r="D264" s="114" t="s">
        <v>450</v>
      </c>
      <c r="E264" s="114" t="s">
        <v>77</v>
      </c>
      <c r="F264" s="114" t="s">
        <v>77</v>
      </c>
      <c r="G264" s="117">
        <f>VLOOKUP(D264,'[3]000'!$F$19:$G$31,2,0)</f>
        <v>0.4</v>
      </c>
      <c r="H264" s="114" t="s">
        <v>909</v>
      </c>
      <c r="I264" s="133">
        <v>242853</v>
      </c>
      <c r="J264" s="114" t="s">
        <v>910</v>
      </c>
      <c r="K264" s="158" t="s">
        <v>879</v>
      </c>
      <c r="L264" s="114" t="s">
        <v>101</v>
      </c>
      <c r="M264" s="158" t="s">
        <v>213</v>
      </c>
      <c r="N264" s="158" t="s">
        <v>464</v>
      </c>
    </row>
    <row r="265" spans="1:14" s="6" customFormat="1" ht="23.25" customHeight="1" x14ac:dyDescent="0.2">
      <c r="A265" s="119">
        <v>261</v>
      </c>
      <c r="B265" s="120" t="s">
        <v>911</v>
      </c>
      <c r="C265" s="122"/>
      <c r="D265" s="114" t="s">
        <v>450</v>
      </c>
      <c r="E265" s="114" t="s">
        <v>77</v>
      </c>
      <c r="F265" s="114" t="s">
        <v>77</v>
      </c>
      <c r="G265" s="117">
        <f>VLOOKUP(D265,'[3]000'!$F$19:$G$31,2,0)</f>
        <v>0.4</v>
      </c>
      <c r="H265" s="114" t="s">
        <v>912</v>
      </c>
      <c r="I265" s="133">
        <v>242853</v>
      </c>
      <c r="J265" s="114" t="s">
        <v>913</v>
      </c>
      <c r="K265" s="114" t="s">
        <v>914</v>
      </c>
      <c r="L265" s="114" t="s">
        <v>101</v>
      </c>
      <c r="M265" s="158" t="s">
        <v>213</v>
      </c>
      <c r="N265" s="158" t="s">
        <v>464</v>
      </c>
    </row>
    <row r="266" spans="1:14" s="6" customFormat="1" ht="23.25" customHeight="1" x14ac:dyDescent="0.2">
      <c r="A266" s="119">
        <v>262</v>
      </c>
      <c r="B266" s="120" t="s">
        <v>915</v>
      </c>
      <c r="C266" s="122"/>
      <c r="D266" s="114" t="s">
        <v>450</v>
      </c>
      <c r="E266" s="114" t="s">
        <v>77</v>
      </c>
      <c r="F266" s="114" t="s">
        <v>77</v>
      </c>
      <c r="G266" s="117">
        <f>VLOOKUP(D266,'[3]000'!$F$19:$G$31,2,0)</f>
        <v>0.4</v>
      </c>
      <c r="H266" s="114" t="s">
        <v>916</v>
      </c>
      <c r="I266" s="133">
        <v>242853</v>
      </c>
      <c r="J266" s="114" t="s">
        <v>917</v>
      </c>
      <c r="K266" s="158" t="s">
        <v>918</v>
      </c>
      <c r="L266" s="114" t="s">
        <v>101</v>
      </c>
      <c r="M266" s="158" t="s">
        <v>213</v>
      </c>
      <c r="N266" s="158" t="s">
        <v>464</v>
      </c>
    </row>
    <row r="267" spans="1:14" s="6" customFormat="1" ht="23.25" customHeight="1" x14ac:dyDescent="0.2">
      <c r="A267" s="119">
        <v>263</v>
      </c>
      <c r="B267" s="120" t="s">
        <v>919</v>
      </c>
      <c r="C267" s="122"/>
      <c r="D267" s="114" t="s">
        <v>450</v>
      </c>
      <c r="E267" s="114" t="s">
        <v>77</v>
      </c>
      <c r="F267" s="114" t="s">
        <v>77</v>
      </c>
      <c r="G267" s="117">
        <f>VLOOKUP(D267,'[3]000'!$F$19:$G$31,2,0)</f>
        <v>0.4</v>
      </c>
      <c r="H267" s="114" t="s">
        <v>920</v>
      </c>
      <c r="I267" s="133">
        <v>242853</v>
      </c>
      <c r="J267" s="114" t="s">
        <v>921</v>
      </c>
      <c r="K267" s="158" t="s">
        <v>922</v>
      </c>
      <c r="L267" s="114" t="s">
        <v>101</v>
      </c>
      <c r="M267" s="158" t="s">
        <v>213</v>
      </c>
      <c r="N267" s="158" t="s">
        <v>464</v>
      </c>
    </row>
    <row r="268" spans="1:14" s="6" customFormat="1" ht="23.25" customHeight="1" x14ac:dyDescent="0.2">
      <c r="A268" s="119">
        <v>264</v>
      </c>
      <c r="B268" s="120" t="s">
        <v>923</v>
      </c>
      <c r="C268" s="122"/>
      <c r="D268" s="114" t="s">
        <v>450</v>
      </c>
      <c r="E268" s="114" t="s">
        <v>77</v>
      </c>
      <c r="F268" s="114" t="s">
        <v>77</v>
      </c>
      <c r="G268" s="117">
        <f>VLOOKUP(D268,'[3]000'!$F$19:$G$31,2,0)</f>
        <v>0.4</v>
      </c>
      <c r="H268" s="114" t="s">
        <v>924</v>
      </c>
      <c r="I268" s="133">
        <v>242853</v>
      </c>
      <c r="J268" s="114" t="s">
        <v>925</v>
      </c>
      <c r="K268" s="158" t="s">
        <v>914</v>
      </c>
      <c r="L268" s="114" t="s">
        <v>101</v>
      </c>
      <c r="M268" s="158" t="s">
        <v>213</v>
      </c>
      <c r="N268" s="158" t="s">
        <v>464</v>
      </c>
    </row>
    <row r="269" spans="1:14" s="6" customFormat="1" ht="23.25" customHeight="1" x14ac:dyDescent="0.2">
      <c r="A269" s="119">
        <v>265</v>
      </c>
      <c r="B269" s="120" t="s">
        <v>926</v>
      </c>
      <c r="C269" s="122"/>
      <c r="D269" s="114" t="s">
        <v>450</v>
      </c>
      <c r="E269" s="114" t="s">
        <v>77</v>
      </c>
      <c r="F269" s="114" t="s">
        <v>77</v>
      </c>
      <c r="G269" s="117">
        <f>VLOOKUP(D269,'[3]000'!$F$19:$G$31,2,0)</f>
        <v>0.4</v>
      </c>
      <c r="H269" s="114" t="s">
        <v>927</v>
      </c>
      <c r="I269" s="133">
        <v>242853</v>
      </c>
      <c r="J269" s="114" t="s">
        <v>928</v>
      </c>
      <c r="K269" s="114" t="s">
        <v>929</v>
      </c>
      <c r="L269" s="114" t="s">
        <v>101</v>
      </c>
      <c r="M269" s="158" t="s">
        <v>213</v>
      </c>
      <c r="N269" s="158" t="s">
        <v>464</v>
      </c>
    </row>
    <row r="270" spans="1:14" s="6" customFormat="1" ht="23.25" customHeight="1" x14ac:dyDescent="0.2">
      <c r="A270" s="119">
        <v>266</v>
      </c>
      <c r="B270" s="115" t="s">
        <v>930</v>
      </c>
      <c r="C270" s="116"/>
      <c r="D270" s="114" t="s">
        <v>198</v>
      </c>
      <c r="E270" s="114" t="s">
        <v>77</v>
      </c>
      <c r="F270" s="114" t="s">
        <v>77</v>
      </c>
      <c r="G270" s="117">
        <f>VLOOKUP(D270,'[3]000'!$F$19:$G$31,2,0)</f>
        <v>0.2</v>
      </c>
      <c r="H270" s="114" t="s">
        <v>931</v>
      </c>
      <c r="I270" s="133">
        <v>242853</v>
      </c>
      <c r="J270" s="114" t="s">
        <v>932</v>
      </c>
      <c r="K270" s="114" t="s">
        <v>887</v>
      </c>
      <c r="L270" s="114" t="s">
        <v>101</v>
      </c>
      <c r="M270" s="158" t="s">
        <v>213</v>
      </c>
      <c r="N270" s="158" t="s">
        <v>464</v>
      </c>
    </row>
    <row r="271" spans="1:14" s="6" customFormat="1" ht="23.25" customHeight="1" x14ac:dyDescent="0.2">
      <c r="A271" s="119">
        <v>267</v>
      </c>
      <c r="B271" s="120" t="s">
        <v>933</v>
      </c>
      <c r="C271" s="122"/>
      <c r="D271" s="114" t="s">
        <v>198</v>
      </c>
      <c r="E271" s="114" t="s">
        <v>77</v>
      </c>
      <c r="F271" s="114" t="s">
        <v>77</v>
      </c>
      <c r="G271" s="117">
        <f>VLOOKUP(D271,'[3]000'!$F$19:$G$31,2,0)</f>
        <v>0.2</v>
      </c>
      <c r="H271" s="114" t="s">
        <v>934</v>
      </c>
      <c r="I271" s="133">
        <v>242853</v>
      </c>
      <c r="J271" s="114" t="s">
        <v>935</v>
      </c>
      <c r="K271" s="158" t="s">
        <v>883</v>
      </c>
      <c r="L271" s="114" t="s">
        <v>101</v>
      </c>
      <c r="M271" s="158" t="s">
        <v>213</v>
      </c>
      <c r="N271" s="158" t="s">
        <v>464</v>
      </c>
    </row>
    <row r="272" spans="1:14" s="6" customFormat="1" ht="23.25" customHeight="1" x14ac:dyDescent="0.2">
      <c r="A272" s="119">
        <v>268</v>
      </c>
      <c r="B272" s="120" t="s">
        <v>936</v>
      </c>
      <c r="C272" s="122"/>
      <c r="D272" s="114" t="s">
        <v>198</v>
      </c>
      <c r="E272" s="114" t="s">
        <v>77</v>
      </c>
      <c r="F272" s="114" t="s">
        <v>77</v>
      </c>
      <c r="G272" s="117">
        <f>VLOOKUP(D272,'[3]000'!$F$19:$G$31,2,0)</f>
        <v>0.2</v>
      </c>
      <c r="H272" s="114" t="s">
        <v>937</v>
      </c>
      <c r="I272" s="133">
        <v>242853</v>
      </c>
      <c r="J272" s="114" t="s">
        <v>938</v>
      </c>
      <c r="K272" s="158" t="s">
        <v>939</v>
      </c>
      <c r="L272" s="114" t="s">
        <v>101</v>
      </c>
      <c r="M272" s="158" t="s">
        <v>213</v>
      </c>
      <c r="N272" s="158" t="s">
        <v>464</v>
      </c>
    </row>
    <row r="273" spans="1:14" s="6" customFormat="1" ht="23.25" customHeight="1" x14ac:dyDescent="0.2">
      <c r="A273" s="119">
        <v>269</v>
      </c>
      <c r="B273" s="120" t="s">
        <v>940</v>
      </c>
      <c r="C273" s="122"/>
      <c r="D273" s="114" t="s">
        <v>198</v>
      </c>
      <c r="E273" s="114" t="s">
        <v>77</v>
      </c>
      <c r="F273" s="114" t="s">
        <v>77</v>
      </c>
      <c r="G273" s="117">
        <f>VLOOKUP(D273,'[3]000'!$F$19:$G$31,2,0)</f>
        <v>0.2</v>
      </c>
      <c r="H273" s="114" t="s">
        <v>941</v>
      </c>
      <c r="I273" s="133">
        <v>242853</v>
      </c>
      <c r="J273" s="114" t="s">
        <v>942</v>
      </c>
      <c r="K273" s="158" t="s">
        <v>943</v>
      </c>
      <c r="L273" s="114" t="s">
        <v>101</v>
      </c>
      <c r="M273" s="158" t="s">
        <v>213</v>
      </c>
      <c r="N273" s="158" t="s">
        <v>464</v>
      </c>
    </row>
    <row r="274" spans="1:14" s="6" customFormat="1" ht="23.25" customHeight="1" x14ac:dyDescent="0.2">
      <c r="A274" s="119">
        <v>270</v>
      </c>
      <c r="B274" s="120" t="s">
        <v>944</v>
      </c>
      <c r="C274" s="122"/>
      <c r="D274" s="114" t="s">
        <v>198</v>
      </c>
      <c r="E274" s="114" t="s">
        <v>77</v>
      </c>
      <c r="F274" s="114" t="s">
        <v>77</v>
      </c>
      <c r="G274" s="117">
        <f>VLOOKUP(D274,'[3]000'!$F$19:$G$31,2,0)</f>
        <v>0.2</v>
      </c>
      <c r="H274" s="114" t="s">
        <v>945</v>
      </c>
      <c r="I274" s="133">
        <v>242853</v>
      </c>
      <c r="J274" s="114" t="s">
        <v>946</v>
      </c>
      <c r="K274" s="158" t="s">
        <v>947</v>
      </c>
      <c r="L274" s="114" t="s">
        <v>101</v>
      </c>
      <c r="M274" s="158" t="s">
        <v>213</v>
      </c>
      <c r="N274" s="158" t="s">
        <v>464</v>
      </c>
    </row>
    <row r="275" spans="1:14" s="6" customFormat="1" ht="23.25" customHeight="1" x14ac:dyDescent="0.2">
      <c r="A275" s="119">
        <v>271</v>
      </c>
      <c r="B275" s="130" t="s">
        <v>948</v>
      </c>
      <c r="C275" s="131"/>
      <c r="D275" s="114" t="s">
        <v>97</v>
      </c>
      <c r="E275" s="114" t="s">
        <v>87</v>
      </c>
      <c r="F275" s="114" t="s">
        <v>77</v>
      </c>
      <c r="G275" s="117">
        <f>VLOOKUP(D275,'[3]000'!$F$19:$G$31,2,0)</f>
        <v>0.6</v>
      </c>
      <c r="H275" s="132" t="s">
        <v>949</v>
      </c>
      <c r="I275" s="171">
        <v>44592</v>
      </c>
      <c r="J275" s="132" t="s">
        <v>950</v>
      </c>
      <c r="K275" s="132" t="s">
        <v>951</v>
      </c>
      <c r="L275" s="132" t="s">
        <v>101</v>
      </c>
      <c r="M275" s="132" t="s">
        <v>952</v>
      </c>
      <c r="N275" s="132" t="s">
        <v>953</v>
      </c>
    </row>
    <row r="276" spans="1:14" s="6" customFormat="1" ht="23.25" customHeight="1" x14ac:dyDescent="0.2">
      <c r="A276" s="119">
        <v>272</v>
      </c>
      <c r="B276" s="130" t="s">
        <v>954</v>
      </c>
      <c r="C276" s="131"/>
      <c r="D276" s="114" t="s">
        <v>86</v>
      </c>
      <c r="E276" s="114" t="s">
        <v>87</v>
      </c>
      <c r="F276" s="114" t="s">
        <v>77</v>
      </c>
      <c r="G276" s="117">
        <f>VLOOKUP(D276,'[3]000'!$F$19:$G$31,2,0)</f>
        <v>0.8</v>
      </c>
      <c r="H276" s="132" t="s">
        <v>955</v>
      </c>
      <c r="I276" s="132" t="s">
        <v>956</v>
      </c>
      <c r="J276" s="132" t="s">
        <v>957</v>
      </c>
      <c r="K276" s="132" t="s">
        <v>958</v>
      </c>
      <c r="L276" s="132" t="s">
        <v>101</v>
      </c>
      <c r="M276" s="132" t="s">
        <v>4</v>
      </c>
      <c r="N276" s="132" t="s">
        <v>128</v>
      </c>
    </row>
    <row r="277" spans="1:14" s="6" customFormat="1" ht="23.25" customHeight="1" x14ac:dyDescent="0.2">
      <c r="A277" s="119">
        <v>273</v>
      </c>
      <c r="B277" s="120" t="s">
        <v>959</v>
      </c>
      <c r="C277" s="116"/>
      <c r="D277" s="114" t="s">
        <v>960</v>
      </c>
      <c r="E277" s="114" t="s">
        <v>77</v>
      </c>
      <c r="F277" s="114" t="s">
        <v>87</v>
      </c>
      <c r="G277" s="117">
        <f>VLOOKUP(D277,'[3]000'!$F$19:$G$31,2,0)</f>
        <v>0.1</v>
      </c>
      <c r="H277" s="114" t="s">
        <v>961</v>
      </c>
      <c r="I277" s="172" t="s">
        <v>962</v>
      </c>
      <c r="J277" s="114" t="s">
        <v>963</v>
      </c>
      <c r="K277" s="114" t="s">
        <v>964</v>
      </c>
      <c r="L277" s="114" t="s">
        <v>101</v>
      </c>
      <c r="M277" s="114" t="s">
        <v>83</v>
      </c>
      <c r="N277" s="114" t="s">
        <v>84</v>
      </c>
    </row>
    <row r="278" spans="1:14" s="6" customFormat="1" x14ac:dyDescent="0.2">
      <c r="A278" s="119">
        <v>274</v>
      </c>
      <c r="B278" s="120" t="s">
        <v>965</v>
      </c>
      <c r="C278" s="116"/>
      <c r="D278" s="114" t="s">
        <v>960</v>
      </c>
      <c r="E278" s="114" t="s">
        <v>77</v>
      </c>
      <c r="F278" s="114" t="s">
        <v>87</v>
      </c>
      <c r="G278" s="117">
        <f>VLOOKUP(D278,'[3]000'!$F$19:$G$31,2,0)</f>
        <v>0.1</v>
      </c>
      <c r="H278" s="114" t="s">
        <v>961</v>
      </c>
      <c r="I278" s="172" t="s">
        <v>962</v>
      </c>
      <c r="J278" s="114" t="s">
        <v>966</v>
      </c>
      <c r="K278" s="158" t="s">
        <v>967</v>
      </c>
      <c r="L278" s="114" t="s">
        <v>101</v>
      </c>
      <c r="M278" s="114" t="s">
        <v>83</v>
      </c>
      <c r="N278" s="114" t="s">
        <v>84</v>
      </c>
    </row>
    <row r="279" spans="1:14" s="6" customFormat="1" x14ac:dyDescent="0.2">
      <c r="A279" s="119">
        <v>275</v>
      </c>
      <c r="B279" s="120" t="s">
        <v>968</v>
      </c>
      <c r="C279" s="116"/>
      <c r="D279" s="114" t="s">
        <v>960</v>
      </c>
      <c r="E279" s="114" t="s">
        <v>77</v>
      </c>
      <c r="F279" s="114" t="s">
        <v>87</v>
      </c>
      <c r="G279" s="117">
        <f>VLOOKUP(D279,'[3]000'!$F$19:$G$31,2,0)</f>
        <v>0.1</v>
      </c>
      <c r="H279" s="114" t="s">
        <v>961</v>
      </c>
      <c r="I279" s="172" t="s">
        <v>962</v>
      </c>
      <c r="J279" s="114" t="s">
        <v>969</v>
      </c>
      <c r="K279" s="114" t="s">
        <v>970</v>
      </c>
      <c r="L279" s="114" t="s">
        <v>101</v>
      </c>
      <c r="M279" s="114" t="s">
        <v>83</v>
      </c>
      <c r="N279" s="114" t="s">
        <v>84</v>
      </c>
    </row>
    <row r="280" spans="1:14" s="6" customFormat="1" x14ac:dyDescent="0.2">
      <c r="A280" s="119">
        <v>276</v>
      </c>
      <c r="B280" s="120" t="s">
        <v>971</v>
      </c>
      <c r="C280" s="116"/>
      <c r="D280" s="114" t="s">
        <v>960</v>
      </c>
      <c r="E280" s="114" t="s">
        <v>77</v>
      </c>
      <c r="F280" s="114" t="s">
        <v>87</v>
      </c>
      <c r="G280" s="117">
        <f>VLOOKUP(D280,'[3]000'!$F$19:$G$31,2,0)</f>
        <v>0.1</v>
      </c>
      <c r="H280" s="114" t="s">
        <v>961</v>
      </c>
      <c r="I280" s="172" t="s">
        <v>962</v>
      </c>
      <c r="J280" s="114" t="s">
        <v>972</v>
      </c>
      <c r="K280" s="114" t="s">
        <v>973</v>
      </c>
      <c r="L280" s="114" t="s">
        <v>101</v>
      </c>
      <c r="M280" s="114" t="s">
        <v>83</v>
      </c>
      <c r="N280" s="114" t="s">
        <v>84</v>
      </c>
    </row>
    <row r="281" spans="1:14" s="6" customFormat="1" x14ac:dyDescent="0.2">
      <c r="A281" s="119">
        <v>277</v>
      </c>
      <c r="B281" s="120" t="s">
        <v>974</v>
      </c>
      <c r="C281" s="116"/>
      <c r="D281" s="114" t="s">
        <v>960</v>
      </c>
      <c r="E281" s="114" t="s">
        <v>77</v>
      </c>
      <c r="F281" s="114" t="s">
        <v>87</v>
      </c>
      <c r="G281" s="117">
        <f>VLOOKUP(D281,'[3]000'!$F$19:$G$31,2,0)</f>
        <v>0.1</v>
      </c>
      <c r="H281" s="114" t="s">
        <v>961</v>
      </c>
      <c r="I281" s="172" t="s">
        <v>962</v>
      </c>
      <c r="J281" s="114" t="s">
        <v>975</v>
      </c>
      <c r="K281" s="114" t="s">
        <v>976</v>
      </c>
      <c r="L281" s="114" t="s">
        <v>101</v>
      </c>
      <c r="M281" s="114" t="s">
        <v>83</v>
      </c>
      <c r="N281" s="114" t="s">
        <v>84</v>
      </c>
    </row>
    <row r="282" spans="1:14" s="6" customFormat="1" x14ac:dyDescent="0.2">
      <c r="A282" s="119">
        <v>278</v>
      </c>
      <c r="B282" s="120" t="s">
        <v>977</v>
      </c>
      <c r="C282" s="116"/>
      <c r="D282" s="114" t="s">
        <v>960</v>
      </c>
      <c r="E282" s="114" t="s">
        <v>77</v>
      </c>
      <c r="F282" s="114" t="s">
        <v>87</v>
      </c>
      <c r="G282" s="117">
        <f>VLOOKUP(D282,'[3]000'!$F$19:$G$31,2,0)</f>
        <v>0.1</v>
      </c>
      <c r="H282" s="114" t="s">
        <v>961</v>
      </c>
      <c r="I282" s="172" t="s">
        <v>962</v>
      </c>
      <c r="J282" s="114" t="s">
        <v>978</v>
      </c>
      <c r="K282" s="114" t="s">
        <v>979</v>
      </c>
      <c r="L282" s="114" t="s">
        <v>101</v>
      </c>
      <c r="M282" s="114" t="s">
        <v>83</v>
      </c>
      <c r="N282" s="114" t="s">
        <v>84</v>
      </c>
    </row>
    <row r="283" spans="1:14" s="6" customFormat="1" x14ac:dyDescent="0.2">
      <c r="A283" s="119">
        <v>279</v>
      </c>
      <c r="B283" s="120" t="s">
        <v>980</v>
      </c>
      <c r="C283" s="116"/>
      <c r="D283" s="114" t="s">
        <v>960</v>
      </c>
      <c r="E283" s="114" t="s">
        <v>77</v>
      </c>
      <c r="F283" s="114" t="s">
        <v>87</v>
      </c>
      <c r="G283" s="117">
        <f>VLOOKUP(D283,'[3]000'!$F$19:$G$31,2,0)</f>
        <v>0.1</v>
      </c>
      <c r="H283" s="114" t="s">
        <v>961</v>
      </c>
      <c r="I283" s="172" t="s">
        <v>962</v>
      </c>
      <c r="J283" s="114" t="s">
        <v>981</v>
      </c>
      <c r="K283" s="114" t="s">
        <v>982</v>
      </c>
      <c r="L283" s="114" t="s">
        <v>101</v>
      </c>
      <c r="M283" s="114" t="s">
        <v>83</v>
      </c>
      <c r="N283" s="114" t="s">
        <v>84</v>
      </c>
    </row>
    <row r="284" spans="1:14" s="6" customFormat="1" x14ac:dyDescent="0.2">
      <c r="A284" s="119">
        <v>280</v>
      </c>
      <c r="B284" s="120" t="s">
        <v>983</v>
      </c>
      <c r="C284" s="116"/>
      <c r="D284" s="114" t="s">
        <v>960</v>
      </c>
      <c r="E284" s="114" t="s">
        <v>77</v>
      </c>
      <c r="F284" s="114" t="s">
        <v>87</v>
      </c>
      <c r="G284" s="117">
        <f>VLOOKUP(D284,'[3]000'!$F$19:$G$31,2,0)</f>
        <v>0.1</v>
      </c>
      <c r="H284" s="114" t="s">
        <v>961</v>
      </c>
      <c r="I284" s="172" t="s">
        <v>962</v>
      </c>
      <c r="J284" s="114" t="s">
        <v>984</v>
      </c>
      <c r="K284" s="114" t="s">
        <v>985</v>
      </c>
      <c r="L284" s="114" t="s">
        <v>101</v>
      </c>
      <c r="M284" s="114" t="s">
        <v>83</v>
      </c>
      <c r="N284" s="114" t="s">
        <v>84</v>
      </c>
    </row>
    <row r="285" spans="1:14" s="6" customFormat="1" x14ac:dyDescent="0.2">
      <c r="A285" s="119">
        <v>281</v>
      </c>
      <c r="B285" s="120" t="s">
        <v>986</v>
      </c>
      <c r="C285" s="116"/>
      <c r="D285" s="114" t="s">
        <v>960</v>
      </c>
      <c r="E285" s="114" t="s">
        <v>77</v>
      </c>
      <c r="F285" s="114" t="s">
        <v>87</v>
      </c>
      <c r="G285" s="117">
        <f>VLOOKUP(D285,'[3]000'!$F$19:$G$31,2,0)</f>
        <v>0.1</v>
      </c>
      <c r="H285" s="114" t="s">
        <v>961</v>
      </c>
      <c r="I285" s="172" t="s">
        <v>962</v>
      </c>
      <c r="J285" s="114" t="s">
        <v>987</v>
      </c>
      <c r="K285" s="114" t="s">
        <v>988</v>
      </c>
      <c r="L285" s="114" t="s">
        <v>101</v>
      </c>
      <c r="M285" s="114" t="s">
        <v>83</v>
      </c>
      <c r="N285" s="114" t="s">
        <v>84</v>
      </c>
    </row>
    <row r="286" spans="1:14" s="6" customFormat="1" x14ac:dyDescent="0.2">
      <c r="A286" s="119">
        <v>282</v>
      </c>
      <c r="B286" s="120" t="s">
        <v>989</v>
      </c>
      <c r="C286" s="116"/>
      <c r="D286" s="114" t="s">
        <v>960</v>
      </c>
      <c r="E286" s="114" t="s">
        <v>77</v>
      </c>
      <c r="F286" s="114" t="s">
        <v>87</v>
      </c>
      <c r="G286" s="117">
        <f>VLOOKUP(D286,'[3]000'!$F$19:$G$31,2,0)</f>
        <v>0.1</v>
      </c>
      <c r="H286" s="114" t="s">
        <v>961</v>
      </c>
      <c r="I286" s="172" t="s">
        <v>962</v>
      </c>
      <c r="J286" s="114" t="s">
        <v>990</v>
      </c>
      <c r="K286" s="114" t="s">
        <v>991</v>
      </c>
      <c r="L286" s="114" t="s">
        <v>101</v>
      </c>
      <c r="M286" s="114" t="s">
        <v>83</v>
      </c>
      <c r="N286" s="114" t="s">
        <v>84</v>
      </c>
    </row>
    <row r="287" spans="1:14" s="6" customFormat="1" x14ac:dyDescent="0.2">
      <c r="A287" s="119">
        <v>283</v>
      </c>
      <c r="B287" s="120" t="s">
        <v>992</v>
      </c>
      <c r="C287" s="116"/>
      <c r="D287" s="114" t="s">
        <v>960</v>
      </c>
      <c r="E287" s="114" t="s">
        <v>77</v>
      </c>
      <c r="F287" s="114" t="s">
        <v>87</v>
      </c>
      <c r="G287" s="117">
        <f>VLOOKUP(D287,'[3]000'!$F$19:$G$31,2,0)</f>
        <v>0.1</v>
      </c>
      <c r="H287" s="114" t="s">
        <v>961</v>
      </c>
      <c r="I287" s="172" t="s">
        <v>962</v>
      </c>
      <c r="J287" s="114" t="s">
        <v>993</v>
      </c>
      <c r="K287" s="114" t="s">
        <v>994</v>
      </c>
      <c r="L287" s="114" t="s">
        <v>101</v>
      </c>
      <c r="M287" s="114" t="s">
        <v>83</v>
      </c>
      <c r="N287" s="114" t="s">
        <v>84</v>
      </c>
    </row>
    <row r="288" spans="1:14" s="6" customFormat="1" x14ac:dyDescent="0.2">
      <c r="A288" s="119">
        <v>284</v>
      </c>
      <c r="B288" s="120" t="s">
        <v>995</v>
      </c>
      <c r="C288" s="116"/>
      <c r="D288" s="114" t="s">
        <v>960</v>
      </c>
      <c r="E288" s="114" t="s">
        <v>77</v>
      </c>
      <c r="F288" s="114" t="s">
        <v>87</v>
      </c>
      <c r="G288" s="117">
        <f>VLOOKUP(D288,'[3]000'!$F$19:$G$31,2,0)</f>
        <v>0.1</v>
      </c>
      <c r="H288" s="114" t="s">
        <v>961</v>
      </c>
      <c r="I288" s="172" t="s">
        <v>962</v>
      </c>
      <c r="J288" s="114" t="s">
        <v>996</v>
      </c>
      <c r="K288" s="114" t="s">
        <v>997</v>
      </c>
      <c r="L288" s="114" t="s">
        <v>101</v>
      </c>
      <c r="M288" s="114" t="s">
        <v>83</v>
      </c>
      <c r="N288" s="114" t="s">
        <v>84</v>
      </c>
    </row>
    <row r="289" spans="1:14" s="6" customFormat="1" x14ac:dyDescent="0.2">
      <c r="A289" s="119">
        <v>285</v>
      </c>
      <c r="B289" s="120" t="s">
        <v>998</v>
      </c>
      <c r="C289" s="116"/>
      <c r="D289" s="114" t="s">
        <v>960</v>
      </c>
      <c r="E289" s="114" t="s">
        <v>77</v>
      </c>
      <c r="F289" s="114" t="s">
        <v>87</v>
      </c>
      <c r="G289" s="117">
        <f>VLOOKUP(D289,'[3]000'!$F$19:$G$31,2,0)</f>
        <v>0.1</v>
      </c>
      <c r="H289" s="114" t="s">
        <v>961</v>
      </c>
      <c r="I289" s="172" t="s">
        <v>962</v>
      </c>
      <c r="J289" s="114" t="s">
        <v>999</v>
      </c>
      <c r="K289" s="114" t="s">
        <v>1000</v>
      </c>
      <c r="L289" s="114" t="s">
        <v>101</v>
      </c>
      <c r="M289" s="114" t="s">
        <v>83</v>
      </c>
      <c r="N289" s="114" t="s">
        <v>84</v>
      </c>
    </row>
    <row r="290" spans="1:14" s="6" customFormat="1" x14ac:dyDescent="0.2">
      <c r="A290" s="119">
        <v>286</v>
      </c>
      <c r="B290" s="120" t="s">
        <v>1001</v>
      </c>
      <c r="C290" s="116"/>
      <c r="D290" s="114" t="s">
        <v>960</v>
      </c>
      <c r="E290" s="114" t="s">
        <v>77</v>
      </c>
      <c r="F290" s="114" t="s">
        <v>87</v>
      </c>
      <c r="G290" s="117">
        <f>VLOOKUP(D290,'[3]000'!$F$19:$G$31,2,0)</f>
        <v>0.1</v>
      </c>
      <c r="H290" s="114" t="s">
        <v>961</v>
      </c>
      <c r="I290" s="172" t="s">
        <v>962</v>
      </c>
      <c r="J290" s="114" t="s">
        <v>1002</v>
      </c>
      <c r="K290" s="114" t="s">
        <v>1003</v>
      </c>
      <c r="L290" s="114" t="s">
        <v>101</v>
      </c>
      <c r="M290" s="114" t="s">
        <v>83</v>
      </c>
      <c r="N290" s="114" t="s">
        <v>84</v>
      </c>
    </row>
    <row r="291" spans="1:14" s="6" customFormat="1" x14ac:dyDescent="0.2">
      <c r="A291" s="119">
        <v>287</v>
      </c>
      <c r="B291" s="120" t="s">
        <v>1004</v>
      </c>
      <c r="C291" s="116"/>
      <c r="D291" s="114" t="s">
        <v>960</v>
      </c>
      <c r="E291" s="114" t="s">
        <v>77</v>
      </c>
      <c r="F291" s="114" t="s">
        <v>87</v>
      </c>
      <c r="G291" s="117">
        <f>VLOOKUP(D291,'[3]000'!$F$19:$G$31,2,0)</f>
        <v>0.1</v>
      </c>
      <c r="H291" s="114" t="s">
        <v>961</v>
      </c>
      <c r="I291" s="172" t="s">
        <v>962</v>
      </c>
      <c r="J291" s="114" t="s">
        <v>1005</v>
      </c>
      <c r="K291" s="114" t="s">
        <v>1006</v>
      </c>
      <c r="L291" s="114" t="s">
        <v>101</v>
      </c>
      <c r="M291" s="114" t="s">
        <v>83</v>
      </c>
      <c r="N291" s="114" t="s">
        <v>84</v>
      </c>
    </row>
    <row r="292" spans="1:14" s="6" customFormat="1" x14ac:dyDescent="0.2">
      <c r="A292" s="119">
        <v>288</v>
      </c>
      <c r="B292" s="120" t="s">
        <v>1007</v>
      </c>
      <c r="C292" s="116"/>
      <c r="D292" s="114" t="s">
        <v>960</v>
      </c>
      <c r="E292" s="114" t="s">
        <v>77</v>
      </c>
      <c r="F292" s="114" t="s">
        <v>87</v>
      </c>
      <c r="G292" s="117">
        <f>VLOOKUP(D292,'[3]000'!$F$19:$G$31,2,0)</f>
        <v>0.1</v>
      </c>
      <c r="H292" s="114" t="s">
        <v>961</v>
      </c>
      <c r="I292" s="172" t="s">
        <v>962</v>
      </c>
      <c r="J292" s="114" t="s">
        <v>1008</v>
      </c>
      <c r="K292" s="114" t="s">
        <v>1009</v>
      </c>
      <c r="L292" s="114" t="s">
        <v>101</v>
      </c>
      <c r="M292" s="114" t="s">
        <v>83</v>
      </c>
      <c r="N292" s="114" t="s">
        <v>84</v>
      </c>
    </row>
    <row r="293" spans="1:14" s="6" customFormat="1" x14ac:dyDescent="0.2">
      <c r="A293" s="119">
        <v>289</v>
      </c>
      <c r="B293" s="120" t="s">
        <v>1010</v>
      </c>
      <c r="C293" s="116"/>
      <c r="D293" s="114" t="s">
        <v>960</v>
      </c>
      <c r="E293" s="114" t="s">
        <v>77</v>
      </c>
      <c r="F293" s="114" t="s">
        <v>87</v>
      </c>
      <c r="G293" s="117">
        <f>VLOOKUP(D293,'[3]000'!$F$19:$G$31,2,0)</f>
        <v>0.1</v>
      </c>
      <c r="H293" s="114" t="s">
        <v>961</v>
      </c>
      <c r="I293" s="172" t="s">
        <v>962</v>
      </c>
      <c r="J293" s="114" t="s">
        <v>1011</v>
      </c>
      <c r="K293" s="114" t="s">
        <v>1012</v>
      </c>
      <c r="L293" s="114" t="s">
        <v>101</v>
      </c>
      <c r="M293" s="114" t="s">
        <v>83</v>
      </c>
      <c r="N293" s="114" t="s">
        <v>84</v>
      </c>
    </row>
    <row r="294" spans="1:14" s="6" customFormat="1" x14ac:dyDescent="0.2">
      <c r="A294" s="119">
        <v>290</v>
      </c>
      <c r="B294" s="120" t="s">
        <v>1013</v>
      </c>
      <c r="C294" s="116"/>
      <c r="D294" s="114" t="s">
        <v>960</v>
      </c>
      <c r="E294" s="114" t="s">
        <v>77</v>
      </c>
      <c r="F294" s="114" t="s">
        <v>87</v>
      </c>
      <c r="G294" s="117">
        <f>VLOOKUP(D294,'[3]000'!$F$19:$G$31,2,0)</f>
        <v>0.1</v>
      </c>
      <c r="H294" s="114" t="s">
        <v>961</v>
      </c>
      <c r="I294" s="172" t="s">
        <v>962</v>
      </c>
      <c r="J294" s="114" t="s">
        <v>1014</v>
      </c>
      <c r="K294" s="114" t="s">
        <v>1015</v>
      </c>
      <c r="L294" s="114" t="s">
        <v>101</v>
      </c>
      <c r="M294" s="114" t="s">
        <v>83</v>
      </c>
      <c r="N294" s="114" t="s">
        <v>84</v>
      </c>
    </row>
    <row r="295" spans="1:14" s="6" customFormat="1" x14ac:dyDescent="0.2">
      <c r="A295" s="119">
        <v>291</v>
      </c>
      <c r="B295" s="120" t="s">
        <v>1016</v>
      </c>
      <c r="C295" s="116"/>
      <c r="D295" s="114" t="s">
        <v>960</v>
      </c>
      <c r="E295" s="114" t="s">
        <v>77</v>
      </c>
      <c r="F295" s="114" t="s">
        <v>87</v>
      </c>
      <c r="G295" s="117">
        <f>VLOOKUP(D295,'[3]000'!$F$19:$G$31,2,0)</f>
        <v>0.1</v>
      </c>
      <c r="H295" s="114" t="s">
        <v>961</v>
      </c>
      <c r="I295" s="172" t="s">
        <v>962</v>
      </c>
      <c r="J295" s="114" t="s">
        <v>1017</v>
      </c>
      <c r="K295" s="114" t="s">
        <v>1018</v>
      </c>
      <c r="L295" s="114" t="s">
        <v>101</v>
      </c>
      <c r="M295" s="114" t="s">
        <v>83</v>
      </c>
      <c r="N295" s="114" t="s">
        <v>84</v>
      </c>
    </row>
    <row r="296" spans="1:14" s="6" customFormat="1" x14ac:dyDescent="0.2">
      <c r="A296" s="119">
        <v>292</v>
      </c>
      <c r="B296" s="120" t="s">
        <v>1019</v>
      </c>
      <c r="C296" s="122"/>
      <c r="D296" s="114" t="s">
        <v>960</v>
      </c>
      <c r="E296" s="114" t="s">
        <v>77</v>
      </c>
      <c r="F296" s="114" t="s">
        <v>87</v>
      </c>
      <c r="G296" s="117">
        <f>VLOOKUP(D296,'[3]000'!$F$19:$G$31,2,0)</f>
        <v>0.1</v>
      </c>
      <c r="H296" s="114" t="s">
        <v>961</v>
      </c>
      <c r="I296" s="172" t="s">
        <v>962</v>
      </c>
      <c r="J296" s="114" t="s">
        <v>1020</v>
      </c>
      <c r="K296" s="114" t="s">
        <v>1021</v>
      </c>
      <c r="L296" s="114" t="s">
        <v>101</v>
      </c>
      <c r="M296" s="114" t="s">
        <v>83</v>
      </c>
      <c r="N296" s="114" t="s">
        <v>84</v>
      </c>
    </row>
    <row r="297" spans="1:14" s="6" customFormat="1" x14ac:dyDescent="0.2">
      <c r="A297" s="119">
        <v>293</v>
      </c>
      <c r="B297" s="120" t="s">
        <v>1022</v>
      </c>
      <c r="C297" s="122"/>
      <c r="D297" s="114" t="s">
        <v>960</v>
      </c>
      <c r="E297" s="114" t="s">
        <v>77</v>
      </c>
      <c r="F297" s="114" t="s">
        <v>87</v>
      </c>
      <c r="G297" s="117">
        <f>VLOOKUP(D297,'[3]000'!$F$19:$G$31,2,0)</f>
        <v>0.1</v>
      </c>
      <c r="H297" s="114" t="s">
        <v>961</v>
      </c>
      <c r="I297" s="172" t="s">
        <v>962</v>
      </c>
      <c r="J297" s="114" t="s">
        <v>1023</v>
      </c>
      <c r="K297" s="114" t="s">
        <v>1024</v>
      </c>
      <c r="L297" s="114" t="s">
        <v>101</v>
      </c>
      <c r="M297" s="114" t="s">
        <v>83</v>
      </c>
      <c r="N297" s="114" t="s">
        <v>84</v>
      </c>
    </row>
    <row r="298" spans="1:14" s="6" customFormat="1" x14ac:dyDescent="0.2">
      <c r="A298" s="119">
        <v>294</v>
      </c>
      <c r="B298" s="129" t="s">
        <v>1025</v>
      </c>
      <c r="C298" s="129"/>
      <c r="D298" s="114" t="s">
        <v>960</v>
      </c>
      <c r="E298" s="114" t="s">
        <v>77</v>
      </c>
      <c r="F298" s="114" t="s">
        <v>87</v>
      </c>
      <c r="G298" s="117">
        <f>VLOOKUP(D298,'[3]000'!$F$19:$G$31,2,0)</f>
        <v>0.1</v>
      </c>
      <c r="H298" s="114" t="s">
        <v>961</v>
      </c>
      <c r="I298" s="172" t="s">
        <v>962</v>
      </c>
      <c r="J298" s="114" t="s">
        <v>1026</v>
      </c>
      <c r="K298" s="114" t="s">
        <v>1027</v>
      </c>
      <c r="L298" s="114" t="s">
        <v>101</v>
      </c>
      <c r="M298" s="114" t="s">
        <v>83</v>
      </c>
      <c r="N298" s="114" t="s">
        <v>84</v>
      </c>
    </row>
    <row r="299" spans="1:14" s="6" customFormat="1" x14ac:dyDescent="0.2">
      <c r="A299" s="119">
        <v>295</v>
      </c>
      <c r="B299" s="129" t="s">
        <v>1028</v>
      </c>
      <c r="C299" s="129"/>
      <c r="D299" s="114" t="s">
        <v>960</v>
      </c>
      <c r="E299" s="114" t="s">
        <v>77</v>
      </c>
      <c r="F299" s="114" t="s">
        <v>87</v>
      </c>
      <c r="G299" s="117">
        <f>VLOOKUP(D299,'[3]000'!$F$19:$G$31,2,0)</f>
        <v>0.1</v>
      </c>
      <c r="H299" s="114" t="s">
        <v>961</v>
      </c>
      <c r="I299" s="172" t="s">
        <v>962</v>
      </c>
      <c r="J299" s="114" t="s">
        <v>1029</v>
      </c>
      <c r="K299" s="114" t="s">
        <v>1030</v>
      </c>
      <c r="L299" s="114" t="s">
        <v>101</v>
      </c>
      <c r="M299" s="114" t="s">
        <v>83</v>
      </c>
      <c r="N299" s="114" t="s">
        <v>84</v>
      </c>
    </row>
    <row r="300" spans="1:14" s="6" customFormat="1" x14ac:dyDescent="0.2">
      <c r="A300" s="119">
        <v>296</v>
      </c>
      <c r="B300" s="129" t="s">
        <v>1031</v>
      </c>
      <c r="C300" s="129"/>
      <c r="D300" s="114" t="s">
        <v>960</v>
      </c>
      <c r="E300" s="114" t="s">
        <v>77</v>
      </c>
      <c r="F300" s="114" t="s">
        <v>87</v>
      </c>
      <c r="G300" s="117">
        <f>VLOOKUP(D300,'[3]000'!$F$19:$G$31,2,0)</f>
        <v>0.1</v>
      </c>
      <c r="H300" s="114" t="s">
        <v>961</v>
      </c>
      <c r="I300" s="172" t="s">
        <v>962</v>
      </c>
      <c r="J300" s="114" t="s">
        <v>1032</v>
      </c>
      <c r="K300" s="114" t="s">
        <v>1033</v>
      </c>
      <c r="L300" s="114" t="s">
        <v>101</v>
      </c>
      <c r="M300" s="114" t="s">
        <v>83</v>
      </c>
      <c r="N300" s="114" t="s">
        <v>84</v>
      </c>
    </row>
    <row r="301" spans="1:14" s="6" customFormat="1" x14ac:dyDescent="0.2">
      <c r="A301" s="119">
        <v>297</v>
      </c>
      <c r="B301" s="129" t="s">
        <v>1034</v>
      </c>
      <c r="C301" s="129"/>
      <c r="D301" s="114" t="s">
        <v>960</v>
      </c>
      <c r="E301" s="114" t="s">
        <v>77</v>
      </c>
      <c r="F301" s="114" t="s">
        <v>87</v>
      </c>
      <c r="G301" s="117">
        <f>VLOOKUP(D301,'[3]000'!$F$19:$G$31,2,0)</f>
        <v>0.1</v>
      </c>
      <c r="H301" s="114" t="s">
        <v>961</v>
      </c>
      <c r="I301" s="172" t="s">
        <v>962</v>
      </c>
      <c r="J301" s="114" t="s">
        <v>1035</v>
      </c>
      <c r="K301" s="114" t="s">
        <v>1036</v>
      </c>
      <c r="L301" s="114" t="s">
        <v>101</v>
      </c>
      <c r="M301" s="114" t="s">
        <v>83</v>
      </c>
      <c r="N301" s="114" t="s">
        <v>84</v>
      </c>
    </row>
    <row r="302" spans="1:14" s="6" customFormat="1" x14ac:dyDescent="0.2">
      <c r="A302" s="119">
        <v>298</v>
      </c>
      <c r="B302" s="129" t="s">
        <v>1037</v>
      </c>
      <c r="C302" s="129"/>
      <c r="D302" s="114" t="s">
        <v>960</v>
      </c>
      <c r="E302" s="114" t="s">
        <v>77</v>
      </c>
      <c r="F302" s="114" t="s">
        <v>87</v>
      </c>
      <c r="G302" s="117">
        <f>VLOOKUP(D302,'[3]000'!$F$19:$G$31,2,0)</f>
        <v>0.1</v>
      </c>
      <c r="H302" s="114" t="s">
        <v>961</v>
      </c>
      <c r="I302" s="172" t="s">
        <v>962</v>
      </c>
      <c r="J302" s="114" t="s">
        <v>1038</v>
      </c>
      <c r="K302" s="114" t="s">
        <v>1039</v>
      </c>
      <c r="L302" s="114" t="s">
        <v>101</v>
      </c>
      <c r="M302" s="114" t="s">
        <v>83</v>
      </c>
      <c r="N302" s="114" t="s">
        <v>84</v>
      </c>
    </row>
    <row r="303" spans="1:14" s="6" customFormat="1" x14ac:dyDescent="0.2">
      <c r="A303" s="119">
        <v>299</v>
      </c>
      <c r="B303" s="129" t="s">
        <v>1040</v>
      </c>
      <c r="C303" s="129"/>
      <c r="D303" s="114" t="s">
        <v>960</v>
      </c>
      <c r="E303" s="114" t="s">
        <v>77</v>
      </c>
      <c r="F303" s="114" t="s">
        <v>87</v>
      </c>
      <c r="G303" s="117">
        <f>VLOOKUP(D303,'[3]000'!$F$19:$G$31,2,0)</f>
        <v>0.1</v>
      </c>
      <c r="H303" s="114" t="s">
        <v>961</v>
      </c>
      <c r="I303" s="172" t="s">
        <v>962</v>
      </c>
      <c r="J303" s="114" t="s">
        <v>1041</v>
      </c>
      <c r="K303" s="114" t="s">
        <v>1042</v>
      </c>
      <c r="L303" s="114" t="s">
        <v>101</v>
      </c>
      <c r="M303" s="114" t="s">
        <v>83</v>
      </c>
      <c r="N303" s="114" t="s">
        <v>84</v>
      </c>
    </row>
    <row r="304" spans="1:14" s="6" customFormat="1" x14ac:dyDescent="0.2">
      <c r="A304" s="119">
        <v>300</v>
      </c>
      <c r="B304" s="129" t="s">
        <v>1043</v>
      </c>
      <c r="C304" s="129"/>
      <c r="D304" s="114" t="s">
        <v>960</v>
      </c>
      <c r="E304" s="114" t="s">
        <v>77</v>
      </c>
      <c r="F304" s="114" t="s">
        <v>87</v>
      </c>
      <c r="G304" s="117">
        <f>VLOOKUP(D304,'[3]000'!$F$19:$G$31,2,0)</f>
        <v>0.1</v>
      </c>
      <c r="H304" s="114" t="s">
        <v>961</v>
      </c>
      <c r="I304" s="172" t="s">
        <v>962</v>
      </c>
      <c r="J304" s="114" t="s">
        <v>1044</v>
      </c>
      <c r="K304" s="114" t="s">
        <v>1045</v>
      </c>
      <c r="L304" s="114" t="s">
        <v>101</v>
      </c>
      <c r="M304" s="114" t="s">
        <v>83</v>
      </c>
      <c r="N304" s="114" t="s">
        <v>84</v>
      </c>
    </row>
    <row r="305" spans="1:14" s="6" customFormat="1" x14ac:dyDescent="0.2">
      <c r="A305" s="119">
        <v>301</v>
      </c>
      <c r="B305" s="129" t="s">
        <v>1046</v>
      </c>
      <c r="C305" s="129"/>
      <c r="D305" s="114" t="s">
        <v>960</v>
      </c>
      <c r="E305" s="114" t="s">
        <v>77</v>
      </c>
      <c r="F305" s="114" t="s">
        <v>87</v>
      </c>
      <c r="G305" s="117">
        <f>VLOOKUP(D305,'[3]000'!$F$19:$G$31,2,0)</f>
        <v>0.1</v>
      </c>
      <c r="H305" s="114" t="s">
        <v>961</v>
      </c>
      <c r="I305" s="172" t="s">
        <v>962</v>
      </c>
      <c r="J305" s="114" t="s">
        <v>1047</v>
      </c>
      <c r="K305" s="158" t="s">
        <v>1048</v>
      </c>
      <c r="L305" s="114" t="s">
        <v>101</v>
      </c>
      <c r="M305" s="114" t="s">
        <v>83</v>
      </c>
      <c r="N305" s="114" t="s">
        <v>84</v>
      </c>
    </row>
    <row r="306" spans="1:14" s="6" customFormat="1" x14ac:dyDescent="0.2">
      <c r="A306" s="119">
        <v>302</v>
      </c>
      <c r="B306" s="129" t="s">
        <v>1049</v>
      </c>
      <c r="C306" s="129"/>
      <c r="D306" s="114" t="s">
        <v>960</v>
      </c>
      <c r="E306" s="114" t="s">
        <v>77</v>
      </c>
      <c r="F306" s="114" t="s">
        <v>87</v>
      </c>
      <c r="G306" s="117">
        <f>VLOOKUP(D306,'[3]000'!$F$19:$G$31,2,0)</f>
        <v>0.1</v>
      </c>
      <c r="H306" s="114" t="s">
        <v>961</v>
      </c>
      <c r="I306" s="172" t="s">
        <v>962</v>
      </c>
      <c r="J306" s="114" t="s">
        <v>1050</v>
      </c>
      <c r="K306" s="114" t="s">
        <v>1051</v>
      </c>
      <c r="L306" s="114" t="s">
        <v>101</v>
      </c>
      <c r="M306" s="114" t="s">
        <v>83</v>
      </c>
      <c r="N306" s="114" t="s">
        <v>84</v>
      </c>
    </row>
    <row r="307" spans="1:14" s="6" customFormat="1" x14ac:dyDescent="0.2">
      <c r="A307" s="119">
        <v>303</v>
      </c>
      <c r="B307" s="129" t="s">
        <v>1052</v>
      </c>
      <c r="C307" s="129"/>
      <c r="D307" s="114" t="s">
        <v>960</v>
      </c>
      <c r="E307" s="114" t="s">
        <v>77</v>
      </c>
      <c r="F307" s="114" t="s">
        <v>87</v>
      </c>
      <c r="G307" s="117">
        <f>VLOOKUP(D307,'[3]000'!$F$19:$G$31,2,0)</f>
        <v>0.1</v>
      </c>
      <c r="H307" s="114" t="s">
        <v>961</v>
      </c>
      <c r="I307" s="172" t="s">
        <v>962</v>
      </c>
      <c r="J307" s="114" t="s">
        <v>1053</v>
      </c>
      <c r="K307" s="114" t="s">
        <v>1054</v>
      </c>
      <c r="L307" s="114" t="s">
        <v>101</v>
      </c>
      <c r="M307" s="114" t="s">
        <v>83</v>
      </c>
      <c r="N307" s="114" t="s">
        <v>84</v>
      </c>
    </row>
    <row r="308" spans="1:14" s="6" customFormat="1" x14ac:dyDescent="0.2">
      <c r="A308" s="119">
        <v>304</v>
      </c>
      <c r="B308" s="129" t="s">
        <v>1055</v>
      </c>
      <c r="C308" s="129"/>
      <c r="D308" s="114" t="s">
        <v>960</v>
      </c>
      <c r="E308" s="114" t="s">
        <v>77</v>
      </c>
      <c r="F308" s="114" t="s">
        <v>87</v>
      </c>
      <c r="G308" s="117">
        <f>VLOOKUP(D308,'[3]000'!$F$19:$G$31,2,0)</f>
        <v>0.1</v>
      </c>
      <c r="H308" s="114" t="s">
        <v>961</v>
      </c>
      <c r="I308" s="172" t="s">
        <v>962</v>
      </c>
      <c r="J308" s="114" t="s">
        <v>1056</v>
      </c>
      <c r="K308" s="114" t="s">
        <v>1057</v>
      </c>
      <c r="L308" s="114" t="s">
        <v>101</v>
      </c>
      <c r="M308" s="114" t="s">
        <v>83</v>
      </c>
      <c r="N308" s="114" t="s">
        <v>84</v>
      </c>
    </row>
    <row r="309" spans="1:14" s="6" customFormat="1" x14ac:dyDescent="0.2">
      <c r="A309" s="119">
        <v>305</v>
      </c>
      <c r="B309" s="129" t="s">
        <v>1058</v>
      </c>
      <c r="C309" s="129"/>
      <c r="D309" s="114" t="s">
        <v>960</v>
      </c>
      <c r="E309" s="114" t="s">
        <v>77</v>
      </c>
      <c r="F309" s="114" t="s">
        <v>87</v>
      </c>
      <c r="G309" s="117">
        <f>VLOOKUP(D309,'[3]000'!$F$19:$G$31,2,0)</f>
        <v>0.1</v>
      </c>
      <c r="H309" s="114" t="s">
        <v>961</v>
      </c>
      <c r="I309" s="172" t="s">
        <v>962</v>
      </c>
      <c r="J309" s="114" t="s">
        <v>1059</v>
      </c>
      <c r="K309" s="114" t="s">
        <v>1060</v>
      </c>
      <c r="L309" s="114" t="s">
        <v>101</v>
      </c>
      <c r="M309" s="114" t="s">
        <v>83</v>
      </c>
      <c r="N309" s="114" t="s">
        <v>84</v>
      </c>
    </row>
    <row r="310" spans="1:14" s="6" customFormat="1" x14ac:dyDescent="0.2">
      <c r="A310" s="119">
        <v>306</v>
      </c>
      <c r="B310" s="129" t="s">
        <v>1061</v>
      </c>
      <c r="C310" s="129"/>
      <c r="D310" s="114" t="s">
        <v>960</v>
      </c>
      <c r="E310" s="114" t="s">
        <v>77</v>
      </c>
      <c r="F310" s="114" t="s">
        <v>87</v>
      </c>
      <c r="G310" s="117">
        <f>VLOOKUP(D310,'[3]000'!$F$19:$G$31,2,0)</f>
        <v>0.1</v>
      </c>
      <c r="H310" s="114" t="s">
        <v>961</v>
      </c>
      <c r="I310" s="172" t="s">
        <v>962</v>
      </c>
      <c r="J310" s="114" t="s">
        <v>1062</v>
      </c>
      <c r="K310" s="114" t="s">
        <v>1063</v>
      </c>
      <c r="L310" s="114" t="s">
        <v>101</v>
      </c>
      <c r="M310" s="114" t="s">
        <v>83</v>
      </c>
      <c r="N310" s="114" t="s">
        <v>84</v>
      </c>
    </row>
    <row r="311" spans="1:14" s="6" customFormat="1" x14ac:dyDescent="0.2">
      <c r="A311" s="119">
        <v>307</v>
      </c>
      <c r="B311" s="129" t="s">
        <v>1064</v>
      </c>
      <c r="C311" s="129"/>
      <c r="D311" s="114" t="s">
        <v>960</v>
      </c>
      <c r="E311" s="114" t="s">
        <v>77</v>
      </c>
      <c r="F311" s="114" t="s">
        <v>87</v>
      </c>
      <c r="G311" s="117">
        <f>VLOOKUP(D311,'[3]000'!$F$19:$G$31,2,0)</f>
        <v>0.1</v>
      </c>
      <c r="H311" s="114" t="s">
        <v>961</v>
      </c>
      <c r="I311" s="172" t="s">
        <v>962</v>
      </c>
      <c r="J311" s="114" t="s">
        <v>1065</v>
      </c>
      <c r="K311" s="114" t="s">
        <v>1066</v>
      </c>
      <c r="L311" s="114" t="s">
        <v>101</v>
      </c>
      <c r="M311" s="114" t="s">
        <v>83</v>
      </c>
      <c r="N311" s="114" t="s">
        <v>84</v>
      </c>
    </row>
    <row r="312" spans="1:14" s="6" customFormat="1" x14ac:dyDescent="0.2">
      <c r="A312" s="119">
        <v>308</v>
      </c>
      <c r="B312" s="129" t="s">
        <v>1067</v>
      </c>
      <c r="C312" s="129"/>
      <c r="D312" s="114" t="s">
        <v>960</v>
      </c>
      <c r="E312" s="114" t="s">
        <v>77</v>
      </c>
      <c r="F312" s="114" t="s">
        <v>87</v>
      </c>
      <c r="G312" s="117">
        <f>VLOOKUP(D312,'[3]000'!$F$19:$G$31,2,0)</f>
        <v>0.1</v>
      </c>
      <c r="H312" s="114" t="s">
        <v>961</v>
      </c>
      <c r="I312" s="172" t="s">
        <v>962</v>
      </c>
      <c r="J312" s="114" t="s">
        <v>1068</v>
      </c>
      <c r="K312" s="114" t="s">
        <v>1069</v>
      </c>
      <c r="L312" s="114" t="s">
        <v>101</v>
      </c>
      <c r="M312" s="114" t="s">
        <v>83</v>
      </c>
      <c r="N312" s="114" t="s">
        <v>84</v>
      </c>
    </row>
    <row r="313" spans="1:14" s="6" customFormat="1" x14ac:dyDescent="0.2">
      <c r="A313" s="119">
        <v>309</v>
      </c>
      <c r="B313" s="129" t="s">
        <v>1070</v>
      </c>
      <c r="C313" s="129"/>
      <c r="D313" s="114" t="s">
        <v>960</v>
      </c>
      <c r="E313" s="114" t="s">
        <v>77</v>
      </c>
      <c r="F313" s="114" t="s">
        <v>87</v>
      </c>
      <c r="G313" s="117">
        <f>VLOOKUP(D313,'[3]000'!$F$19:$G$31,2,0)</f>
        <v>0.1</v>
      </c>
      <c r="H313" s="114" t="s">
        <v>961</v>
      </c>
      <c r="I313" s="172" t="s">
        <v>962</v>
      </c>
      <c r="J313" s="114" t="s">
        <v>1071</v>
      </c>
      <c r="K313" s="114" t="s">
        <v>1072</v>
      </c>
      <c r="L313" s="114" t="s">
        <v>101</v>
      </c>
      <c r="M313" s="114" t="s">
        <v>83</v>
      </c>
      <c r="N313" s="114" t="s">
        <v>84</v>
      </c>
    </row>
    <row r="314" spans="1:14" x14ac:dyDescent="0.2">
      <c r="A314" s="119">
        <v>310</v>
      </c>
      <c r="B314" s="129" t="s">
        <v>1073</v>
      </c>
      <c r="C314" s="129"/>
      <c r="D314" s="114" t="s">
        <v>960</v>
      </c>
      <c r="E314" s="114" t="s">
        <v>77</v>
      </c>
      <c r="F314" s="114" t="s">
        <v>87</v>
      </c>
      <c r="G314" s="117">
        <f>VLOOKUP(D314,'[3]000'!$F$19:$G$31,2,0)</f>
        <v>0.1</v>
      </c>
      <c r="H314" s="114" t="s">
        <v>961</v>
      </c>
      <c r="I314" s="172" t="s">
        <v>962</v>
      </c>
      <c r="J314" s="114" t="s">
        <v>1074</v>
      </c>
      <c r="K314" s="114" t="s">
        <v>1075</v>
      </c>
      <c r="L314" s="114" t="s">
        <v>101</v>
      </c>
      <c r="M314" s="114" t="s">
        <v>83</v>
      </c>
      <c r="N314" s="114" t="s">
        <v>84</v>
      </c>
    </row>
    <row r="315" spans="1:14" x14ac:dyDescent="0.2">
      <c r="A315" s="119">
        <v>311</v>
      </c>
      <c r="B315" s="129" t="s">
        <v>1076</v>
      </c>
      <c r="C315" s="129"/>
      <c r="D315" s="114" t="s">
        <v>960</v>
      </c>
      <c r="E315" s="114" t="s">
        <v>77</v>
      </c>
      <c r="F315" s="114" t="s">
        <v>87</v>
      </c>
      <c r="G315" s="117">
        <f>VLOOKUP(D315,'[3]000'!$F$19:$G$31,2,0)</f>
        <v>0.1</v>
      </c>
      <c r="H315" s="114" t="s">
        <v>961</v>
      </c>
      <c r="I315" s="172" t="s">
        <v>962</v>
      </c>
      <c r="J315" s="114" t="s">
        <v>1077</v>
      </c>
      <c r="K315" s="114" t="s">
        <v>1078</v>
      </c>
      <c r="L315" s="114" t="s">
        <v>101</v>
      </c>
      <c r="M315" s="114" t="s">
        <v>83</v>
      </c>
      <c r="N315" s="114" t="s">
        <v>84</v>
      </c>
    </row>
    <row r="316" spans="1:14" x14ac:dyDescent="0.2">
      <c r="A316" s="119">
        <v>312</v>
      </c>
      <c r="B316" s="129" t="s">
        <v>1079</v>
      </c>
      <c r="C316" s="129"/>
      <c r="D316" s="114" t="s">
        <v>960</v>
      </c>
      <c r="E316" s="114" t="s">
        <v>77</v>
      </c>
      <c r="F316" s="114" t="s">
        <v>87</v>
      </c>
      <c r="G316" s="117">
        <f>VLOOKUP(D316,'[3]000'!$F$19:$G$31,2,0)</f>
        <v>0.1</v>
      </c>
      <c r="H316" s="114" t="s">
        <v>961</v>
      </c>
      <c r="I316" s="172" t="s">
        <v>962</v>
      </c>
      <c r="J316" s="114" t="s">
        <v>1080</v>
      </c>
      <c r="K316" s="114" t="s">
        <v>1081</v>
      </c>
      <c r="L316" s="114" t="s">
        <v>101</v>
      </c>
      <c r="M316" s="114" t="s">
        <v>83</v>
      </c>
      <c r="N316" s="114" t="s">
        <v>84</v>
      </c>
    </row>
    <row r="317" spans="1:14" x14ac:dyDescent="0.2">
      <c r="A317" s="119">
        <v>313</v>
      </c>
      <c r="B317" s="129" t="s">
        <v>1082</v>
      </c>
      <c r="C317" s="129"/>
      <c r="D317" s="114" t="s">
        <v>960</v>
      </c>
      <c r="E317" s="114" t="s">
        <v>77</v>
      </c>
      <c r="F317" s="114" t="s">
        <v>87</v>
      </c>
      <c r="G317" s="117">
        <f>VLOOKUP(D317,'[3]000'!$F$19:$G$31,2,0)</f>
        <v>0.1</v>
      </c>
      <c r="H317" s="114" t="s">
        <v>961</v>
      </c>
      <c r="I317" s="172" t="s">
        <v>962</v>
      </c>
      <c r="J317" s="114" t="s">
        <v>1083</v>
      </c>
      <c r="K317" s="114" t="s">
        <v>1084</v>
      </c>
      <c r="L317" s="114" t="s">
        <v>101</v>
      </c>
      <c r="M317" s="114" t="s">
        <v>83</v>
      </c>
      <c r="N317" s="114" t="s">
        <v>84</v>
      </c>
    </row>
    <row r="318" spans="1:14" x14ac:dyDescent="0.2">
      <c r="A318" s="119">
        <v>314</v>
      </c>
      <c r="B318" s="129" t="s">
        <v>1085</v>
      </c>
      <c r="C318" s="129"/>
      <c r="D318" s="114" t="s">
        <v>960</v>
      </c>
      <c r="E318" s="114" t="s">
        <v>77</v>
      </c>
      <c r="F318" s="114" t="s">
        <v>87</v>
      </c>
      <c r="G318" s="117">
        <f>VLOOKUP(D318,'[3]000'!$F$19:$G$31,2,0)</f>
        <v>0.1</v>
      </c>
      <c r="H318" s="114" t="s">
        <v>961</v>
      </c>
      <c r="I318" s="172" t="s">
        <v>962</v>
      </c>
      <c r="J318" s="114" t="s">
        <v>1086</v>
      </c>
      <c r="K318" s="114" t="s">
        <v>1087</v>
      </c>
      <c r="L318" s="114" t="s">
        <v>101</v>
      </c>
      <c r="M318" s="114" t="s">
        <v>83</v>
      </c>
      <c r="N318" s="114" t="s">
        <v>84</v>
      </c>
    </row>
    <row r="319" spans="1:14" x14ac:dyDescent="0.2">
      <c r="A319" s="119">
        <v>315</v>
      </c>
      <c r="B319" s="129" t="s">
        <v>1088</v>
      </c>
      <c r="C319" s="129"/>
      <c r="D319" s="114" t="s">
        <v>960</v>
      </c>
      <c r="E319" s="114" t="s">
        <v>77</v>
      </c>
      <c r="F319" s="114" t="s">
        <v>87</v>
      </c>
      <c r="G319" s="117">
        <f>VLOOKUP(D319,'[3]000'!$F$19:$G$31,2,0)</f>
        <v>0.1</v>
      </c>
      <c r="H319" s="114" t="s">
        <v>961</v>
      </c>
      <c r="I319" s="172" t="s">
        <v>962</v>
      </c>
      <c r="J319" s="114" t="s">
        <v>1089</v>
      </c>
      <c r="K319" s="114" t="s">
        <v>1090</v>
      </c>
      <c r="L319" s="114" t="s">
        <v>101</v>
      </c>
      <c r="M319" s="114" t="s">
        <v>83</v>
      </c>
      <c r="N319" s="114" t="s">
        <v>84</v>
      </c>
    </row>
    <row r="320" spans="1:14" x14ac:dyDescent="0.2">
      <c r="A320" s="119">
        <v>316</v>
      </c>
      <c r="B320" s="129" t="s">
        <v>1091</v>
      </c>
      <c r="C320" s="129"/>
      <c r="D320" s="114" t="s">
        <v>960</v>
      </c>
      <c r="E320" s="114" t="s">
        <v>77</v>
      </c>
      <c r="F320" s="114" t="s">
        <v>87</v>
      </c>
      <c r="G320" s="117">
        <f>VLOOKUP(D320,'[3]000'!$F$19:$G$31,2,0)</f>
        <v>0.1</v>
      </c>
      <c r="H320" s="114" t="s">
        <v>961</v>
      </c>
      <c r="I320" s="172" t="s">
        <v>962</v>
      </c>
      <c r="J320" s="114" t="s">
        <v>1092</v>
      </c>
      <c r="K320" s="114" t="s">
        <v>1093</v>
      </c>
      <c r="L320" s="114" t="s">
        <v>101</v>
      </c>
      <c r="M320" s="114" t="s">
        <v>83</v>
      </c>
      <c r="N320" s="114" t="s">
        <v>84</v>
      </c>
    </row>
    <row r="321" spans="1:14" x14ac:dyDescent="0.2">
      <c r="A321" s="119">
        <v>317</v>
      </c>
      <c r="B321" s="129" t="s">
        <v>1094</v>
      </c>
      <c r="C321" s="129"/>
      <c r="D321" s="114" t="s">
        <v>960</v>
      </c>
      <c r="E321" s="114" t="s">
        <v>77</v>
      </c>
      <c r="F321" s="114" t="s">
        <v>87</v>
      </c>
      <c r="G321" s="117">
        <f>VLOOKUP(D321,'[3]000'!$F$19:$G$31,2,0)</f>
        <v>0.1</v>
      </c>
      <c r="H321" s="114" t="s">
        <v>961</v>
      </c>
      <c r="I321" s="172" t="s">
        <v>962</v>
      </c>
      <c r="J321" s="114" t="s">
        <v>1095</v>
      </c>
      <c r="K321" s="114" t="s">
        <v>1096</v>
      </c>
      <c r="L321" s="114" t="s">
        <v>101</v>
      </c>
      <c r="M321" s="114" t="s">
        <v>83</v>
      </c>
      <c r="N321" s="114" t="s">
        <v>84</v>
      </c>
    </row>
    <row r="322" spans="1:14" x14ac:dyDescent="0.2">
      <c r="A322" s="119">
        <v>318</v>
      </c>
      <c r="B322" s="129" t="s">
        <v>1097</v>
      </c>
      <c r="C322" s="129"/>
      <c r="D322" s="114" t="s">
        <v>960</v>
      </c>
      <c r="E322" s="114" t="s">
        <v>77</v>
      </c>
      <c r="F322" s="114" t="s">
        <v>87</v>
      </c>
      <c r="G322" s="117">
        <f>VLOOKUP(D322,'[3]000'!$F$19:$G$31,2,0)</f>
        <v>0.1</v>
      </c>
      <c r="H322" s="114" t="s">
        <v>961</v>
      </c>
      <c r="I322" s="172" t="s">
        <v>962</v>
      </c>
      <c r="J322" s="114" t="s">
        <v>1098</v>
      </c>
      <c r="K322" s="114" t="s">
        <v>1099</v>
      </c>
      <c r="L322" s="114" t="s">
        <v>101</v>
      </c>
      <c r="M322" s="114" t="s">
        <v>83</v>
      </c>
      <c r="N322" s="114" t="s">
        <v>84</v>
      </c>
    </row>
    <row r="323" spans="1:14" x14ac:dyDescent="0.2">
      <c r="A323" s="119">
        <v>319</v>
      </c>
      <c r="B323" s="129" t="s">
        <v>1100</v>
      </c>
      <c r="C323" s="129"/>
      <c r="D323" s="114" t="s">
        <v>960</v>
      </c>
      <c r="E323" s="114" t="s">
        <v>77</v>
      </c>
      <c r="F323" s="114" t="s">
        <v>87</v>
      </c>
      <c r="G323" s="117">
        <f>VLOOKUP(D323,'[3]000'!$F$19:$G$31,2,0)</f>
        <v>0.1</v>
      </c>
      <c r="H323" s="114" t="s">
        <v>961</v>
      </c>
      <c r="I323" s="172" t="s">
        <v>962</v>
      </c>
      <c r="J323" s="114" t="s">
        <v>1101</v>
      </c>
      <c r="K323" s="114" t="s">
        <v>1102</v>
      </c>
      <c r="L323" s="114" t="s">
        <v>101</v>
      </c>
      <c r="M323" s="114" t="s">
        <v>83</v>
      </c>
      <c r="N323" s="114" t="s">
        <v>84</v>
      </c>
    </row>
    <row r="324" spans="1:14" x14ac:dyDescent="0.2">
      <c r="A324" s="119">
        <v>320</v>
      </c>
      <c r="B324" s="129" t="s">
        <v>1103</v>
      </c>
      <c r="C324" s="129"/>
      <c r="D324" s="114" t="s">
        <v>960</v>
      </c>
      <c r="E324" s="114" t="s">
        <v>77</v>
      </c>
      <c r="F324" s="114" t="s">
        <v>87</v>
      </c>
      <c r="G324" s="117">
        <f>VLOOKUP(D324,'[3]000'!$F$19:$G$31,2,0)</f>
        <v>0.1</v>
      </c>
      <c r="H324" s="114" t="s">
        <v>961</v>
      </c>
      <c r="I324" s="172" t="s">
        <v>962</v>
      </c>
      <c r="J324" s="114" t="s">
        <v>1104</v>
      </c>
      <c r="K324" s="114" t="s">
        <v>1105</v>
      </c>
      <c r="L324" s="114" t="s">
        <v>101</v>
      </c>
      <c r="M324" s="114" t="s">
        <v>83</v>
      </c>
      <c r="N324" s="114" t="s">
        <v>84</v>
      </c>
    </row>
    <row r="325" spans="1:14" s="6" customFormat="1" x14ac:dyDescent="0.2"/>
    <row r="326" spans="1:14" s="6" customFormat="1" x14ac:dyDescent="0.2"/>
    <row r="327" spans="1:14" s="6" customFormat="1" x14ac:dyDescent="0.2"/>
    <row r="328" spans="1:14" s="6" customFormat="1" x14ac:dyDescent="0.2"/>
    <row r="329" spans="1:14" s="6" customFormat="1" x14ac:dyDescent="0.2"/>
    <row r="330" spans="1:14" s="6" customFormat="1" x14ac:dyDescent="0.2"/>
    <row r="331" spans="1:14" s="6" customFormat="1" x14ac:dyDescent="0.2"/>
  </sheetData>
  <mergeCells count="286">
    <mergeCell ref="B321:C321"/>
    <mergeCell ref="B322:C322"/>
    <mergeCell ref="B323:C323"/>
    <mergeCell ref="B324:C324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29:C229"/>
    <mergeCell ref="B230:C230"/>
    <mergeCell ref="B231:C231"/>
    <mergeCell ref="B252:C252"/>
    <mergeCell ref="B253:C253"/>
    <mergeCell ref="B254:C25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D5:D324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opLeftCell="A159" zoomScale="80" zoomScaleNormal="80" workbookViewId="0">
      <selection activeCell="R13" sqref="R13"/>
    </sheetView>
  </sheetViews>
  <sheetFormatPr defaultColWidth="9" defaultRowHeight="24" x14ac:dyDescent="0.55000000000000004"/>
  <cols>
    <col min="1" max="1" width="8.125" style="233" customWidth="1"/>
    <col min="2" max="2" width="13.25" style="234" customWidth="1"/>
    <col min="3" max="3" width="16.625" style="234" customWidth="1"/>
    <col min="4" max="4" width="26.75" style="176" customWidth="1"/>
    <col min="5" max="5" width="29.125" style="234" customWidth="1"/>
    <col min="6" max="6" width="22.75" style="234" customWidth="1"/>
    <col min="7" max="7" width="19.5" style="235" customWidth="1"/>
    <col min="8" max="16384" width="9" style="176"/>
  </cols>
  <sheetData>
    <row r="1" spans="1:7" ht="30.75" x14ac:dyDescent="0.55000000000000004">
      <c r="A1" s="173" t="s">
        <v>1106</v>
      </c>
      <c r="B1" s="174"/>
      <c r="C1" s="174"/>
      <c r="D1" s="174"/>
      <c r="E1" s="174"/>
      <c r="F1" s="174"/>
      <c r="G1" s="175"/>
    </row>
    <row r="2" spans="1:7" ht="27.75" x14ac:dyDescent="0.55000000000000004">
      <c r="A2" s="177" t="s">
        <v>1107</v>
      </c>
      <c r="B2" s="177"/>
      <c r="C2" s="177"/>
      <c r="D2" s="177"/>
      <c r="E2" s="177"/>
      <c r="F2" s="177"/>
      <c r="G2" s="178"/>
    </row>
    <row r="3" spans="1:7" ht="23.25" customHeight="1" x14ac:dyDescent="0.65">
      <c r="A3" s="179" t="s">
        <v>1108</v>
      </c>
      <c r="B3" s="180" t="s">
        <v>1109</v>
      </c>
      <c r="C3" s="180"/>
      <c r="D3" s="179" t="s">
        <v>1110</v>
      </c>
      <c r="E3" s="179" t="s">
        <v>1111</v>
      </c>
      <c r="F3" s="179" t="s">
        <v>73</v>
      </c>
      <c r="G3" s="181" t="s">
        <v>1112</v>
      </c>
    </row>
    <row r="4" spans="1:7" ht="23.25" customHeight="1" x14ac:dyDescent="0.55000000000000004">
      <c r="A4" s="182">
        <v>1</v>
      </c>
      <c r="B4" s="183" t="s">
        <v>1113</v>
      </c>
      <c r="C4" s="183"/>
      <c r="D4" s="184" t="s">
        <v>4</v>
      </c>
      <c r="E4" s="185" t="s">
        <v>1114</v>
      </c>
      <c r="F4" s="185" t="s">
        <v>128</v>
      </c>
      <c r="G4" s="186" t="s">
        <v>1115</v>
      </c>
    </row>
    <row r="5" spans="1:7" x14ac:dyDescent="0.55000000000000004">
      <c r="A5" s="182">
        <v>2</v>
      </c>
      <c r="B5" s="187" t="s">
        <v>1116</v>
      </c>
      <c r="C5" s="187"/>
      <c r="D5" s="188" t="s">
        <v>4</v>
      </c>
      <c r="E5" s="185" t="s">
        <v>1117</v>
      </c>
      <c r="F5" s="185" t="s">
        <v>128</v>
      </c>
      <c r="G5" s="186" t="s">
        <v>1118</v>
      </c>
    </row>
    <row r="6" spans="1:7" x14ac:dyDescent="0.55000000000000004">
      <c r="A6" s="182">
        <v>3</v>
      </c>
      <c r="B6" s="187" t="s">
        <v>1119</v>
      </c>
      <c r="C6" s="187"/>
      <c r="D6" s="184" t="s">
        <v>4</v>
      </c>
      <c r="E6" s="185" t="s">
        <v>1114</v>
      </c>
      <c r="F6" s="185" t="s">
        <v>187</v>
      </c>
      <c r="G6" s="186" t="s">
        <v>1120</v>
      </c>
    </row>
    <row r="7" spans="1:7" x14ac:dyDescent="0.55000000000000004">
      <c r="A7" s="182">
        <v>4</v>
      </c>
      <c r="B7" s="187" t="s">
        <v>1121</v>
      </c>
      <c r="C7" s="187"/>
      <c r="D7" s="184" t="s">
        <v>4</v>
      </c>
      <c r="E7" s="185" t="s">
        <v>1114</v>
      </c>
      <c r="F7" s="185" t="s">
        <v>187</v>
      </c>
      <c r="G7" s="186" t="s">
        <v>1122</v>
      </c>
    </row>
    <row r="8" spans="1:7" x14ac:dyDescent="0.55000000000000004">
      <c r="A8" s="182">
        <v>5</v>
      </c>
      <c r="B8" s="183" t="s">
        <v>1123</v>
      </c>
      <c r="C8" s="183"/>
      <c r="D8" s="184" t="s">
        <v>4</v>
      </c>
      <c r="E8" s="185" t="s">
        <v>1114</v>
      </c>
      <c r="F8" s="185" t="s">
        <v>187</v>
      </c>
      <c r="G8" s="186" t="s">
        <v>1124</v>
      </c>
    </row>
    <row r="9" spans="1:7" x14ac:dyDescent="0.55000000000000004">
      <c r="A9" s="182">
        <v>6</v>
      </c>
      <c r="B9" s="187" t="s">
        <v>1125</v>
      </c>
      <c r="C9" s="187"/>
      <c r="D9" s="184" t="s">
        <v>4</v>
      </c>
      <c r="E9" s="185" t="s">
        <v>1114</v>
      </c>
      <c r="F9" s="185" t="s">
        <v>187</v>
      </c>
      <c r="G9" s="189" t="s">
        <v>1126</v>
      </c>
    </row>
    <row r="10" spans="1:7" x14ac:dyDescent="0.55000000000000004">
      <c r="A10" s="182">
        <v>7</v>
      </c>
      <c r="B10" s="187" t="s">
        <v>1127</v>
      </c>
      <c r="C10" s="187"/>
      <c r="D10" s="184" t="s">
        <v>4</v>
      </c>
      <c r="E10" s="185" t="s">
        <v>1114</v>
      </c>
      <c r="F10" s="185" t="s">
        <v>187</v>
      </c>
      <c r="G10" s="189" t="s">
        <v>1128</v>
      </c>
    </row>
    <row r="11" spans="1:7" x14ac:dyDescent="0.55000000000000004">
      <c r="A11" s="182">
        <v>8</v>
      </c>
      <c r="B11" s="187" t="s">
        <v>1129</v>
      </c>
      <c r="C11" s="187"/>
      <c r="D11" s="184" t="s">
        <v>4</v>
      </c>
      <c r="E11" s="185" t="s">
        <v>1114</v>
      </c>
      <c r="F11" s="185" t="s">
        <v>187</v>
      </c>
      <c r="G11" s="189" t="s">
        <v>1130</v>
      </c>
    </row>
    <row r="12" spans="1:7" ht="23.25" customHeight="1" x14ac:dyDescent="0.55000000000000004">
      <c r="A12" s="182">
        <v>9</v>
      </c>
      <c r="B12" s="183" t="s">
        <v>1131</v>
      </c>
      <c r="C12" s="183"/>
      <c r="D12" s="184" t="s">
        <v>4</v>
      </c>
      <c r="E12" s="185" t="s">
        <v>1114</v>
      </c>
      <c r="F12" s="185" t="s">
        <v>187</v>
      </c>
      <c r="G12" s="189" t="s">
        <v>1132</v>
      </c>
    </row>
    <row r="13" spans="1:7" x14ac:dyDescent="0.55000000000000004">
      <c r="A13" s="182">
        <v>10</v>
      </c>
      <c r="B13" s="187" t="s">
        <v>1133</v>
      </c>
      <c r="C13" s="187"/>
      <c r="D13" s="184" t="s">
        <v>4</v>
      </c>
      <c r="E13" s="185" t="s">
        <v>1114</v>
      </c>
      <c r="F13" s="185" t="s">
        <v>187</v>
      </c>
      <c r="G13" s="189" t="s">
        <v>1124</v>
      </c>
    </row>
    <row r="14" spans="1:7" x14ac:dyDescent="0.55000000000000004">
      <c r="A14" s="182">
        <v>11</v>
      </c>
      <c r="B14" s="187" t="s">
        <v>1134</v>
      </c>
      <c r="C14" s="187"/>
      <c r="D14" s="184" t="s">
        <v>4</v>
      </c>
      <c r="E14" s="185" t="s">
        <v>1114</v>
      </c>
      <c r="F14" s="185" t="s">
        <v>187</v>
      </c>
      <c r="G14" s="189" t="s">
        <v>1135</v>
      </c>
    </row>
    <row r="15" spans="1:7" x14ac:dyDescent="0.55000000000000004">
      <c r="A15" s="182">
        <v>12</v>
      </c>
      <c r="B15" s="187" t="s">
        <v>1136</v>
      </c>
      <c r="C15" s="187"/>
      <c r="D15" s="190" t="s">
        <v>1137</v>
      </c>
      <c r="E15" s="185" t="s">
        <v>1114</v>
      </c>
      <c r="F15" s="185" t="s">
        <v>84</v>
      </c>
      <c r="G15" s="189" t="s">
        <v>1138</v>
      </c>
    </row>
    <row r="16" spans="1:7" ht="21.75" customHeight="1" x14ac:dyDescent="0.55000000000000004">
      <c r="A16" s="182">
        <v>13</v>
      </c>
      <c r="B16" s="183" t="s">
        <v>1139</v>
      </c>
      <c r="C16" s="183"/>
      <c r="D16" s="190" t="s">
        <v>1137</v>
      </c>
      <c r="E16" s="185" t="s">
        <v>1114</v>
      </c>
      <c r="F16" s="185" t="s">
        <v>84</v>
      </c>
      <c r="G16" s="189" t="s">
        <v>1140</v>
      </c>
    </row>
    <row r="17" spans="1:7" x14ac:dyDescent="0.55000000000000004">
      <c r="A17" s="182">
        <v>14</v>
      </c>
      <c r="B17" s="187" t="s">
        <v>1141</v>
      </c>
      <c r="C17" s="187"/>
      <c r="D17" s="191" t="s">
        <v>1142</v>
      </c>
      <c r="E17" s="192" t="s">
        <v>1143</v>
      </c>
      <c r="F17" s="185" t="s">
        <v>103</v>
      </c>
      <c r="G17" s="189" t="s">
        <v>1144</v>
      </c>
    </row>
    <row r="18" spans="1:7" x14ac:dyDescent="0.55000000000000004">
      <c r="A18" s="182">
        <v>15</v>
      </c>
      <c r="B18" s="187" t="s">
        <v>1145</v>
      </c>
      <c r="C18" s="187"/>
      <c r="D18" s="184" t="s">
        <v>4</v>
      </c>
      <c r="E18" s="192" t="s">
        <v>1146</v>
      </c>
      <c r="F18" s="185" t="s">
        <v>92</v>
      </c>
      <c r="G18" s="189" t="s">
        <v>1147</v>
      </c>
    </row>
    <row r="19" spans="1:7" x14ac:dyDescent="0.55000000000000004">
      <c r="A19" s="182">
        <v>16</v>
      </c>
      <c r="B19" s="193" t="s">
        <v>1148</v>
      </c>
      <c r="C19" s="194"/>
      <c r="D19" s="184" t="s">
        <v>4</v>
      </c>
      <c r="E19" s="192" t="s">
        <v>1146</v>
      </c>
      <c r="F19" s="185" t="s">
        <v>92</v>
      </c>
      <c r="G19" s="189" t="s">
        <v>1147</v>
      </c>
    </row>
    <row r="20" spans="1:7" x14ac:dyDescent="0.55000000000000004">
      <c r="A20" s="182">
        <v>17</v>
      </c>
      <c r="B20" s="193" t="s">
        <v>1149</v>
      </c>
      <c r="C20" s="194"/>
      <c r="D20" s="195" t="s">
        <v>213</v>
      </c>
      <c r="E20" s="196" t="s">
        <v>1150</v>
      </c>
      <c r="F20" s="196" t="s">
        <v>214</v>
      </c>
      <c r="G20" s="189" t="s">
        <v>1151</v>
      </c>
    </row>
    <row r="21" spans="1:7" x14ac:dyDescent="0.55000000000000004">
      <c r="A21" s="182">
        <v>18</v>
      </c>
      <c r="B21" s="193" t="s">
        <v>1152</v>
      </c>
      <c r="C21" s="194"/>
      <c r="D21" s="195" t="s">
        <v>213</v>
      </c>
      <c r="E21" s="196" t="s">
        <v>1150</v>
      </c>
      <c r="F21" s="196" t="s">
        <v>214</v>
      </c>
      <c r="G21" s="189" t="s">
        <v>1153</v>
      </c>
    </row>
    <row r="22" spans="1:7" x14ac:dyDescent="0.55000000000000004">
      <c r="A22" s="182">
        <v>19</v>
      </c>
      <c r="B22" s="193" t="s">
        <v>1154</v>
      </c>
      <c r="C22" s="194"/>
      <c r="D22" s="195" t="s">
        <v>213</v>
      </c>
      <c r="E22" s="196" t="s">
        <v>1150</v>
      </c>
      <c r="F22" s="196" t="s">
        <v>214</v>
      </c>
      <c r="G22" s="189" t="s">
        <v>1155</v>
      </c>
    </row>
    <row r="23" spans="1:7" x14ac:dyDescent="0.55000000000000004">
      <c r="A23" s="182">
        <v>20</v>
      </c>
      <c r="B23" s="193" t="s">
        <v>1156</v>
      </c>
      <c r="C23" s="194"/>
      <c r="D23" s="195" t="s">
        <v>213</v>
      </c>
      <c r="E23" s="196" t="s">
        <v>1150</v>
      </c>
      <c r="F23" s="196" t="s">
        <v>214</v>
      </c>
      <c r="G23" s="189" t="s">
        <v>1122</v>
      </c>
    </row>
    <row r="24" spans="1:7" x14ac:dyDescent="0.55000000000000004">
      <c r="A24" s="182">
        <v>21</v>
      </c>
      <c r="B24" s="193" t="s">
        <v>1157</v>
      </c>
      <c r="C24" s="194"/>
      <c r="D24" s="195" t="s">
        <v>213</v>
      </c>
      <c r="E24" s="196" t="s">
        <v>1150</v>
      </c>
      <c r="F24" s="196" t="s">
        <v>214</v>
      </c>
      <c r="G24" s="189" t="s">
        <v>1122</v>
      </c>
    </row>
    <row r="25" spans="1:7" x14ac:dyDescent="0.55000000000000004">
      <c r="A25" s="182">
        <v>22</v>
      </c>
      <c r="B25" s="193" t="s">
        <v>1158</v>
      </c>
      <c r="C25" s="194"/>
      <c r="D25" s="195" t="s">
        <v>213</v>
      </c>
      <c r="E25" s="196" t="s">
        <v>1150</v>
      </c>
      <c r="F25" s="196" t="s">
        <v>214</v>
      </c>
      <c r="G25" s="189" t="s">
        <v>1159</v>
      </c>
    </row>
    <row r="26" spans="1:7" x14ac:dyDescent="0.55000000000000004">
      <c r="A26" s="182">
        <v>23</v>
      </c>
      <c r="B26" s="197" t="s">
        <v>1160</v>
      </c>
      <c r="C26" s="197"/>
      <c r="D26" s="195" t="s">
        <v>213</v>
      </c>
      <c r="E26" s="196" t="s">
        <v>1150</v>
      </c>
      <c r="F26" s="196" t="s">
        <v>214</v>
      </c>
      <c r="G26" s="198" t="s">
        <v>1161</v>
      </c>
    </row>
    <row r="27" spans="1:7" x14ac:dyDescent="0.55000000000000004">
      <c r="A27" s="182">
        <v>24</v>
      </c>
      <c r="B27" s="197" t="s">
        <v>1162</v>
      </c>
      <c r="C27" s="197"/>
      <c r="D27" s="195" t="s">
        <v>213</v>
      </c>
      <c r="E27" s="196" t="s">
        <v>1150</v>
      </c>
      <c r="F27" s="196" t="s">
        <v>214</v>
      </c>
      <c r="G27" s="198" t="s">
        <v>1163</v>
      </c>
    </row>
    <row r="28" spans="1:7" x14ac:dyDescent="0.55000000000000004">
      <c r="A28" s="182">
        <v>25</v>
      </c>
      <c r="B28" s="197" t="s">
        <v>1164</v>
      </c>
      <c r="C28" s="197"/>
      <c r="D28" s="195" t="s">
        <v>213</v>
      </c>
      <c r="E28" s="196" t="s">
        <v>1150</v>
      </c>
      <c r="F28" s="196" t="s">
        <v>214</v>
      </c>
      <c r="G28" s="198" t="s">
        <v>1165</v>
      </c>
    </row>
    <row r="29" spans="1:7" x14ac:dyDescent="0.55000000000000004">
      <c r="A29" s="182">
        <v>26</v>
      </c>
      <c r="B29" s="197" t="s">
        <v>1166</v>
      </c>
      <c r="C29" s="197"/>
      <c r="D29" s="195" t="s">
        <v>213</v>
      </c>
      <c r="E29" s="196" t="s">
        <v>1150</v>
      </c>
      <c r="F29" s="196" t="s">
        <v>214</v>
      </c>
      <c r="G29" s="198" t="s">
        <v>1155</v>
      </c>
    </row>
    <row r="30" spans="1:7" x14ac:dyDescent="0.55000000000000004">
      <c r="A30" s="182">
        <v>27</v>
      </c>
      <c r="B30" s="197" t="s">
        <v>1167</v>
      </c>
      <c r="C30" s="197"/>
      <c r="D30" s="195" t="s">
        <v>213</v>
      </c>
      <c r="E30" s="196" t="s">
        <v>1150</v>
      </c>
      <c r="F30" s="196" t="s">
        <v>214</v>
      </c>
      <c r="G30" s="198" t="s">
        <v>1168</v>
      </c>
    </row>
    <row r="31" spans="1:7" x14ac:dyDescent="0.55000000000000004">
      <c r="A31" s="182">
        <v>28</v>
      </c>
      <c r="B31" s="197" t="s">
        <v>1169</v>
      </c>
      <c r="C31" s="197"/>
      <c r="D31" s="195" t="s">
        <v>213</v>
      </c>
      <c r="E31" s="196" t="s">
        <v>1150</v>
      </c>
      <c r="F31" s="196" t="s">
        <v>214</v>
      </c>
      <c r="G31" s="198" t="s">
        <v>1153</v>
      </c>
    </row>
    <row r="32" spans="1:7" x14ac:dyDescent="0.55000000000000004">
      <c r="A32" s="182">
        <v>29</v>
      </c>
      <c r="B32" s="197" t="s">
        <v>1170</v>
      </c>
      <c r="C32" s="197"/>
      <c r="D32" s="195" t="s">
        <v>213</v>
      </c>
      <c r="E32" s="196" t="s">
        <v>1150</v>
      </c>
      <c r="F32" s="196" t="s">
        <v>214</v>
      </c>
      <c r="G32" s="198" t="s">
        <v>1165</v>
      </c>
    </row>
    <row r="33" spans="1:7" x14ac:dyDescent="0.55000000000000004">
      <c r="A33" s="182">
        <v>30</v>
      </c>
      <c r="B33" s="197" t="s">
        <v>1171</v>
      </c>
      <c r="C33" s="197"/>
      <c r="D33" s="195" t="s">
        <v>213</v>
      </c>
      <c r="E33" s="196" t="s">
        <v>1150</v>
      </c>
      <c r="F33" s="196" t="s">
        <v>214</v>
      </c>
      <c r="G33" s="198" t="s">
        <v>1161</v>
      </c>
    </row>
    <row r="34" spans="1:7" x14ac:dyDescent="0.55000000000000004">
      <c r="A34" s="182">
        <v>31</v>
      </c>
      <c r="B34" s="197" t="s">
        <v>1172</v>
      </c>
      <c r="C34" s="197"/>
      <c r="D34" s="195" t="s">
        <v>213</v>
      </c>
      <c r="E34" s="196" t="s">
        <v>1150</v>
      </c>
      <c r="F34" s="196" t="s">
        <v>214</v>
      </c>
      <c r="G34" s="198" t="s">
        <v>1151</v>
      </c>
    </row>
    <row r="35" spans="1:7" x14ac:dyDescent="0.55000000000000004">
      <c r="A35" s="182">
        <v>32</v>
      </c>
      <c r="B35" s="197" t="s">
        <v>1173</v>
      </c>
      <c r="C35" s="197"/>
      <c r="D35" s="195" t="s">
        <v>213</v>
      </c>
      <c r="E35" s="196" t="s">
        <v>1150</v>
      </c>
      <c r="F35" s="196" t="s">
        <v>214</v>
      </c>
      <c r="G35" s="198" t="s">
        <v>1155</v>
      </c>
    </row>
    <row r="36" spans="1:7" x14ac:dyDescent="0.55000000000000004">
      <c r="A36" s="182">
        <v>33</v>
      </c>
      <c r="B36" s="197" t="s">
        <v>1174</v>
      </c>
      <c r="C36" s="197"/>
      <c r="D36" s="195" t="s">
        <v>213</v>
      </c>
      <c r="E36" s="196" t="s">
        <v>1150</v>
      </c>
      <c r="F36" s="196" t="s">
        <v>214</v>
      </c>
      <c r="G36" s="198" t="s">
        <v>1175</v>
      </c>
    </row>
    <row r="37" spans="1:7" x14ac:dyDescent="0.55000000000000004">
      <c r="A37" s="182">
        <v>34</v>
      </c>
      <c r="B37" s="197" t="s">
        <v>1176</v>
      </c>
      <c r="C37" s="197"/>
      <c r="D37" s="199" t="s">
        <v>4</v>
      </c>
      <c r="E37" s="196" t="s">
        <v>1150</v>
      </c>
      <c r="F37" s="185" t="s">
        <v>92</v>
      </c>
      <c r="G37" s="198" t="s">
        <v>1177</v>
      </c>
    </row>
    <row r="38" spans="1:7" x14ac:dyDescent="0.55000000000000004">
      <c r="A38" s="182">
        <v>35</v>
      </c>
      <c r="B38" s="197" t="s">
        <v>1178</v>
      </c>
      <c r="C38" s="197"/>
      <c r="D38" s="199" t="s">
        <v>4</v>
      </c>
      <c r="E38" s="196" t="s">
        <v>1150</v>
      </c>
      <c r="F38" s="185" t="s">
        <v>92</v>
      </c>
      <c r="G38" s="198" t="s">
        <v>1177</v>
      </c>
    </row>
    <row r="39" spans="1:7" x14ac:dyDescent="0.55000000000000004">
      <c r="A39" s="182">
        <v>36</v>
      </c>
      <c r="B39" s="197" t="s">
        <v>1179</v>
      </c>
      <c r="C39" s="197"/>
      <c r="D39" s="199" t="s">
        <v>4</v>
      </c>
      <c r="E39" s="196" t="s">
        <v>1150</v>
      </c>
      <c r="F39" s="185" t="s">
        <v>92</v>
      </c>
      <c r="G39" s="198" t="s">
        <v>1180</v>
      </c>
    </row>
    <row r="40" spans="1:7" x14ac:dyDescent="0.55000000000000004">
      <c r="A40" s="182">
        <v>37</v>
      </c>
      <c r="B40" s="197" t="s">
        <v>1181</v>
      </c>
      <c r="C40" s="197"/>
      <c r="D40" s="199" t="s">
        <v>4</v>
      </c>
      <c r="E40" s="196" t="s">
        <v>1150</v>
      </c>
      <c r="F40" s="185" t="s">
        <v>92</v>
      </c>
      <c r="G40" s="198" t="s">
        <v>1182</v>
      </c>
    </row>
    <row r="41" spans="1:7" x14ac:dyDescent="0.55000000000000004">
      <c r="A41" s="182">
        <v>38</v>
      </c>
      <c r="B41" s="200" t="s">
        <v>1183</v>
      </c>
      <c r="C41" s="201"/>
      <c r="D41" s="199" t="s">
        <v>4</v>
      </c>
      <c r="E41" s="196" t="s">
        <v>1150</v>
      </c>
      <c r="F41" s="185" t="s">
        <v>92</v>
      </c>
      <c r="G41" s="198" t="s">
        <v>1184</v>
      </c>
    </row>
    <row r="42" spans="1:7" x14ac:dyDescent="0.55000000000000004">
      <c r="A42" s="182">
        <v>39</v>
      </c>
      <c r="B42" s="200" t="s">
        <v>1185</v>
      </c>
      <c r="C42" s="201"/>
      <c r="D42" s="199" t="s">
        <v>4</v>
      </c>
      <c r="E42" s="196" t="s">
        <v>1150</v>
      </c>
      <c r="F42" s="185" t="s">
        <v>92</v>
      </c>
      <c r="G42" s="198" t="s">
        <v>1186</v>
      </c>
    </row>
    <row r="43" spans="1:7" x14ac:dyDescent="0.55000000000000004">
      <c r="A43" s="182">
        <v>40</v>
      </c>
      <c r="B43" s="200" t="s">
        <v>1187</v>
      </c>
      <c r="C43" s="201"/>
      <c r="D43" s="202" t="s">
        <v>144</v>
      </c>
      <c r="E43" s="203" t="s">
        <v>1188</v>
      </c>
      <c r="F43" s="203" t="s">
        <v>149</v>
      </c>
      <c r="G43" s="198" t="s">
        <v>1189</v>
      </c>
    </row>
    <row r="44" spans="1:7" x14ac:dyDescent="0.55000000000000004">
      <c r="A44" s="182">
        <v>41</v>
      </c>
      <c r="B44" s="200" t="s">
        <v>842</v>
      </c>
      <c r="C44" s="201"/>
      <c r="D44" s="204" t="s">
        <v>144</v>
      </c>
      <c r="E44" s="203" t="s">
        <v>1190</v>
      </c>
      <c r="F44" s="203" t="s">
        <v>149</v>
      </c>
      <c r="G44" s="198" t="s">
        <v>1191</v>
      </c>
    </row>
    <row r="45" spans="1:7" x14ac:dyDescent="0.55000000000000004">
      <c r="A45" s="182">
        <v>42</v>
      </c>
      <c r="B45" s="205" t="s">
        <v>1192</v>
      </c>
      <c r="C45" s="205"/>
      <c r="D45" s="204" t="s">
        <v>144</v>
      </c>
      <c r="E45" s="203" t="s">
        <v>1190</v>
      </c>
      <c r="F45" s="203" t="s">
        <v>149</v>
      </c>
      <c r="G45" s="198" t="s">
        <v>1193</v>
      </c>
    </row>
    <row r="46" spans="1:7" x14ac:dyDescent="0.55000000000000004">
      <c r="A46" s="182">
        <v>43</v>
      </c>
      <c r="B46" s="205" t="s">
        <v>1194</v>
      </c>
      <c r="C46" s="205"/>
      <c r="D46" s="204" t="s">
        <v>144</v>
      </c>
      <c r="E46" s="203" t="s">
        <v>1190</v>
      </c>
      <c r="F46" s="203" t="s">
        <v>149</v>
      </c>
      <c r="G46" s="198" t="s">
        <v>1195</v>
      </c>
    </row>
    <row r="47" spans="1:7" x14ac:dyDescent="0.55000000000000004">
      <c r="A47" s="182">
        <v>44</v>
      </c>
      <c r="B47" s="205" t="s">
        <v>1196</v>
      </c>
      <c r="C47" s="205"/>
      <c r="D47" s="204" t="s">
        <v>144</v>
      </c>
      <c r="E47" s="203" t="s">
        <v>1190</v>
      </c>
      <c r="F47" s="203" t="s">
        <v>149</v>
      </c>
      <c r="G47" s="198" t="s">
        <v>1197</v>
      </c>
    </row>
    <row r="48" spans="1:7" x14ac:dyDescent="0.55000000000000004">
      <c r="A48" s="182">
        <v>45</v>
      </c>
      <c r="B48" s="205" t="s">
        <v>1198</v>
      </c>
      <c r="C48" s="205"/>
      <c r="D48" s="204" t="s">
        <v>144</v>
      </c>
      <c r="E48" s="203" t="s">
        <v>1190</v>
      </c>
      <c r="F48" s="203" t="s">
        <v>149</v>
      </c>
      <c r="G48" s="198" t="s">
        <v>1180</v>
      </c>
    </row>
    <row r="49" spans="1:7" x14ac:dyDescent="0.55000000000000004">
      <c r="A49" s="182">
        <v>46</v>
      </c>
      <c r="B49" s="205" t="s">
        <v>1199</v>
      </c>
      <c r="C49" s="205"/>
      <c r="D49" s="204" t="s">
        <v>144</v>
      </c>
      <c r="E49" s="203" t="s">
        <v>1190</v>
      </c>
      <c r="F49" s="203" t="s">
        <v>149</v>
      </c>
      <c r="G49" s="198" t="s">
        <v>1200</v>
      </c>
    </row>
    <row r="50" spans="1:7" x14ac:dyDescent="0.55000000000000004">
      <c r="A50" s="182">
        <v>47</v>
      </c>
      <c r="B50" s="200" t="s">
        <v>1201</v>
      </c>
      <c r="C50" s="201"/>
      <c r="D50" s="204" t="s">
        <v>144</v>
      </c>
      <c r="E50" s="203" t="s">
        <v>1190</v>
      </c>
      <c r="F50" s="203" t="s">
        <v>149</v>
      </c>
      <c r="G50" s="198" t="s">
        <v>1191</v>
      </c>
    </row>
    <row r="51" spans="1:7" x14ac:dyDescent="0.55000000000000004">
      <c r="A51" s="182">
        <v>48</v>
      </c>
      <c r="B51" s="200" t="s">
        <v>1202</v>
      </c>
      <c r="C51" s="201"/>
      <c r="D51" s="206" t="s">
        <v>1137</v>
      </c>
      <c r="E51" s="203" t="s">
        <v>1203</v>
      </c>
      <c r="F51" s="203" t="s">
        <v>84</v>
      </c>
      <c r="G51" s="198" t="s">
        <v>1159</v>
      </c>
    </row>
    <row r="52" spans="1:7" x14ac:dyDescent="0.55000000000000004">
      <c r="A52" s="182">
        <v>49</v>
      </c>
      <c r="B52" s="200" t="s">
        <v>1204</v>
      </c>
      <c r="C52" s="201"/>
      <c r="D52" s="206" t="s">
        <v>1137</v>
      </c>
      <c r="E52" s="203" t="s">
        <v>1203</v>
      </c>
      <c r="F52" s="203" t="s">
        <v>84</v>
      </c>
      <c r="G52" s="198" t="s">
        <v>1159</v>
      </c>
    </row>
    <row r="53" spans="1:7" x14ac:dyDescent="0.55000000000000004">
      <c r="A53" s="182">
        <v>50</v>
      </c>
      <c r="B53" s="200" t="s">
        <v>1205</v>
      </c>
      <c r="C53" s="201"/>
      <c r="D53" s="206" t="s">
        <v>1137</v>
      </c>
      <c r="E53" s="203" t="s">
        <v>1203</v>
      </c>
      <c r="F53" s="203" t="s">
        <v>84</v>
      </c>
      <c r="G53" s="198" t="s">
        <v>1159</v>
      </c>
    </row>
    <row r="54" spans="1:7" x14ac:dyDescent="0.55000000000000004">
      <c r="A54" s="182">
        <v>51</v>
      </c>
      <c r="B54" s="200" t="s">
        <v>1206</v>
      </c>
      <c r="C54" s="201"/>
      <c r="D54" s="206" t="s">
        <v>1137</v>
      </c>
      <c r="E54" s="203" t="s">
        <v>1203</v>
      </c>
      <c r="F54" s="203" t="s">
        <v>84</v>
      </c>
      <c r="G54" s="198" t="s">
        <v>1207</v>
      </c>
    </row>
    <row r="55" spans="1:7" x14ac:dyDescent="0.55000000000000004">
      <c r="A55" s="182">
        <v>52</v>
      </c>
      <c r="B55" s="207" t="s">
        <v>1208</v>
      </c>
      <c r="C55" s="208"/>
      <c r="D55" s="206" t="s">
        <v>1137</v>
      </c>
      <c r="E55" s="203" t="s">
        <v>1203</v>
      </c>
      <c r="F55" s="203" t="s">
        <v>84</v>
      </c>
      <c r="G55" s="198" t="s">
        <v>1159</v>
      </c>
    </row>
    <row r="56" spans="1:7" x14ac:dyDescent="0.55000000000000004">
      <c r="A56" s="209" t="s">
        <v>1209</v>
      </c>
      <c r="B56" s="209"/>
      <c r="C56" s="209"/>
      <c r="D56" s="209"/>
      <c r="E56" s="209"/>
      <c r="F56" s="209"/>
      <c r="G56" s="209"/>
    </row>
    <row r="57" spans="1:7" x14ac:dyDescent="0.55000000000000004">
      <c r="A57" s="210">
        <v>53</v>
      </c>
      <c r="B57" s="200" t="s">
        <v>1210</v>
      </c>
      <c r="C57" s="201"/>
      <c r="D57" s="199" t="s">
        <v>4</v>
      </c>
      <c r="E57" s="203" t="s">
        <v>1211</v>
      </c>
      <c r="F57" s="203" t="s">
        <v>123</v>
      </c>
      <c r="G57" s="198" t="s">
        <v>1212</v>
      </c>
    </row>
    <row r="58" spans="1:7" x14ac:dyDescent="0.55000000000000004">
      <c r="A58" s="210">
        <v>54</v>
      </c>
      <c r="B58" s="200" t="s">
        <v>122</v>
      </c>
      <c r="C58" s="201"/>
      <c r="D58" s="199" t="s">
        <v>4</v>
      </c>
      <c r="E58" s="203" t="s">
        <v>1211</v>
      </c>
      <c r="F58" s="203" t="s">
        <v>123</v>
      </c>
      <c r="G58" s="198" t="s">
        <v>1155</v>
      </c>
    </row>
    <row r="59" spans="1:7" x14ac:dyDescent="0.55000000000000004">
      <c r="A59" s="210">
        <v>55</v>
      </c>
      <c r="B59" s="200" t="s">
        <v>1213</v>
      </c>
      <c r="C59" s="201"/>
      <c r="D59" s="199" t="s">
        <v>4</v>
      </c>
      <c r="E59" s="203" t="s">
        <v>1211</v>
      </c>
      <c r="F59" s="203" t="s">
        <v>123</v>
      </c>
      <c r="G59" s="198" t="s">
        <v>1214</v>
      </c>
    </row>
    <row r="60" spans="1:7" x14ac:dyDescent="0.55000000000000004">
      <c r="A60" s="210">
        <v>56</v>
      </c>
      <c r="B60" s="200" t="s">
        <v>1215</v>
      </c>
      <c r="C60" s="201"/>
      <c r="D60" s="199" t="s">
        <v>4</v>
      </c>
      <c r="E60" s="203" t="s">
        <v>1211</v>
      </c>
      <c r="F60" s="203" t="s">
        <v>123</v>
      </c>
      <c r="G60" s="198" t="s">
        <v>1161</v>
      </c>
    </row>
    <row r="61" spans="1:7" x14ac:dyDescent="0.55000000000000004">
      <c r="A61" s="210">
        <v>57</v>
      </c>
      <c r="B61" s="200" t="s">
        <v>127</v>
      </c>
      <c r="C61" s="201"/>
      <c r="D61" s="199" t="s">
        <v>4</v>
      </c>
      <c r="E61" s="203" t="s">
        <v>1117</v>
      </c>
      <c r="F61" s="203" t="s">
        <v>128</v>
      </c>
      <c r="G61" s="198" t="s">
        <v>1216</v>
      </c>
    </row>
    <row r="62" spans="1:7" x14ac:dyDescent="0.55000000000000004">
      <c r="A62" s="210">
        <v>58</v>
      </c>
      <c r="B62" s="200" t="s">
        <v>132</v>
      </c>
      <c r="C62" s="201"/>
      <c r="D62" s="199" t="s">
        <v>4</v>
      </c>
      <c r="E62" s="203" t="s">
        <v>1117</v>
      </c>
      <c r="F62" s="203" t="s">
        <v>128</v>
      </c>
      <c r="G62" s="198" t="s">
        <v>1217</v>
      </c>
    </row>
    <row r="63" spans="1:7" x14ac:dyDescent="0.55000000000000004">
      <c r="A63" s="210">
        <v>59</v>
      </c>
      <c r="B63" s="200" t="s">
        <v>1218</v>
      </c>
      <c r="C63" s="201"/>
      <c r="D63" s="211" t="s">
        <v>138</v>
      </c>
      <c r="E63" s="203" t="s">
        <v>1117</v>
      </c>
      <c r="F63" s="203" t="s">
        <v>1219</v>
      </c>
      <c r="G63" s="198" t="s">
        <v>1216</v>
      </c>
    </row>
    <row r="64" spans="1:7" x14ac:dyDescent="0.55000000000000004">
      <c r="A64" s="210">
        <v>60</v>
      </c>
      <c r="B64" s="200" t="s">
        <v>1220</v>
      </c>
      <c r="C64" s="201"/>
      <c r="D64" s="212" t="s">
        <v>4</v>
      </c>
      <c r="E64" s="203" t="s">
        <v>1114</v>
      </c>
      <c r="F64" s="203" t="s">
        <v>187</v>
      </c>
      <c r="G64" s="198" t="s">
        <v>1122</v>
      </c>
    </row>
    <row r="65" spans="1:7" x14ac:dyDescent="0.55000000000000004">
      <c r="A65" s="210">
        <v>61</v>
      </c>
      <c r="B65" s="200" t="s">
        <v>1221</v>
      </c>
      <c r="C65" s="201"/>
      <c r="D65" s="212" t="s">
        <v>4</v>
      </c>
      <c r="E65" s="203" t="s">
        <v>1114</v>
      </c>
      <c r="F65" s="203" t="s">
        <v>187</v>
      </c>
      <c r="G65" s="198" t="s">
        <v>1124</v>
      </c>
    </row>
    <row r="66" spans="1:7" x14ac:dyDescent="0.55000000000000004">
      <c r="A66" s="210">
        <v>62</v>
      </c>
      <c r="B66" s="200" t="s">
        <v>1222</v>
      </c>
      <c r="C66" s="201"/>
      <c r="D66" s="212" t="s">
        <v>4</v>
      </c>
      <c r="E66" s="203" t="s">
        <v>1114</v>
      </c>
      <c r="F66" s="203" t="s">
        <v>187</v>
      </c>
      <c r="G66" s="198" t="s">
        <v>1120</v>
      </c>
    </row>
    <row r="67" spans="1:7" x14ac:dyDescent="0.55000000000000004">
      <c r="A67" s="210">
        <v>63</v>
      </c>
      <c r="B67" s="200" t="s">
        <v>1223</v>
      </c>
      <c r="C67" s="201"/>
      <c r="D67" s="213" t="s">
        <v>1137</v>
      </c>
      <c r="E67" s="203" t="s">
        <v>1114</v>
      </c>
      <c r="F67" s="203" t="s">
        <v>84</v>
      </c>
      <c r="G67" s="198" t="s">
        <v>1224</v>
      </c>
    </row>
    <row r="68" spans="1:7" x14ac:dyDescent="0.55000000000000004">
      <c r="A68" s="210">
        <v>64</v>
      </c>
      <c r="B68" s="200" t="s">
        <v>1225</v>
      </c>
      <c r="C68" s="201"/>
      <c r="D68" s="213" t="s">
        <v>1137</v>
      </c>
      <c r="E68" s="203" t="s">
        <v>1114</v>
      </c>
      <c r="F68" s="203" t="s">
        <v>84</v>
      </c>
      <c r="G68" s="198" t="s">
        <v>1177</v>
      </c>
    </row>
    <row r="69" spans="1:7" x14ac:dyDescent="0.55000000000000004">
      <c r="A69" s="210">
        <v>65</v>
      </c>
      <c r="B69" s="200" t="s">
        <v>1226</v>
      </c>
      <c r="C69" s="201"/>
      <c r="D69" s="213" t="s">
        <v>1137</v>
      </c>
      <c r="E69" s="203" t="s">
        <v>1114</v>
      </c>
      <c r="F69" s="203" t="s">
        <v>84</v>
      </c>
      <c r="G69" s="198" t="s">
        <v>1140</v>
      </c>
    </row>
    <row r="70" spans="1:7" x14ac:dyDescent="0.55000000000000004">
      <c r="A70" s="210">
        <v>66</v>
      </c>
      <c r="B70" s="200" t="s">
        <v>1227</v>
      </c>
      <c r="C70" s="201"/>
      <c r="D70" s="213" t="s">
        <v>1137</v>
      </c>
      <c r="E70" s="203" t="s">
        <v>1114</v>
      </c>
      <c r="F70" s="203" t="s">
        <v>84</v>
      </c>
      <c r="G70" s="198" t="s">
        <v>1228</v>
      </c>
    </row>
    <row r="71" spans="1:7" x14ac:dyDescent="0.55000000000000004">
      <c r="A71" s="210">
        <v>67</v>
      </c>
      <c r="B71" s="200" t="s">
        <v>1229</v>
      </c>
      <c r="C71" s="201"/>
      <c r="D71" s="213" t="s">
        <v>1137</v>
      </c>
      <c r="E71" s="203" t="s">
        <v>1114</v>
      </c>
      <c r="F71" s="203" t="s">
        <v>84</v>
      </c>
      <c r="G71" s="198" t="s">
        <v>1230</v>
      </c>
    </row>
    <row r="72" spans="1:7" x14ac:dyDescent="0.55000000000000004">
      <c r="A72" s="210">
        <v>68</v>
      </c>
      <c r="B72" s="200" t="s">
        <v>1231</v>
      </c>
      <c r="C72" s="201"/>
      <c r="D72" s="213" t="s">
        <v>1137</v>
      </c>
      <c r="E72" s="203" t="s">
        <v>1114</v>
      </c>
      <c r="F72" s="203" t="s">
        <v>84</v>
      </c>
      <c r="G72" s="198" t="s">
        <v>1120</v>
      </c>
    </row>
    <row r="73" spans="1:7" x14ac:dyDescent="0.55000000000000004">
      <c r="A73" s="210">
        <v>69</v>
      </c>
      <c r="B73" s="200" t="s">
        <v>1232</v>
      </c>
      <c r="C73" s="201"/>
      <c r="D73" s="213" t="s">
        <v>1137</v>
      </c>
      <c r="E73" s="203" t="s">
        <v>1114</v>
      </c>
      <c r="F73" s="203" t="s">
        <v>84</v>
      </c>
      <c r="G73" s="198" t="s">
        <v>1120</v>
      </c>
    </row>
    <row r="74" spans="1:7" x14ac:dyDescent="0.55000000000000004">
      <c r="A74" s="210">
        <v>70</v>
      </c>
      <c r="B74" s="200" t="s">
        <v>1233</v>
      </c>
      <c r="C74" s="201"/>
      <c r="D74" s="213" t="s">
        <v>1137</v>
      </c>
      <c r="E74" s="203" t="s">
        <v>1114</v>
      </c>
      <c r="F74" s="203" t="s">
        <v>84</v>
      </c>
      <c r="G74" s="198" t="s">
        <v>1120</v>
      </c>
    </row>
    <row r="75" spans="1:7" x14ac:dyDescent="0.55000000000000004">
      <c r="A75" s="210">
        <v>71</v>
      </c>
      <c r="B75" s="200" t="s">
        <v>1234</v>
      </c>
      <c r="C75" s="201"/>
      <c r="D75" s="214" t="s">
        <v>102</v>
      </c>
      <c r="E75" s="203" t="s">
        <v>1143</v>
      </c>
      <c r="F75" s="203" t="s">
        <v>103</v>
      </c>
      <c r="G75" s="198" t="s">
        <v>1235</v>
      </c>
    </row>
    <row r="76" spans="1:7" x14ac:dyDescent="0.55000000000000004">
      <c r="A76" s="210">
        <v>72</v>
      </c>
      <c r="B76" s="200" t="s">
        <v>1236</v>
      </c>
      <c r="C76" s="201"/>
      <c r="D76" s="199" t="s">
        <v>4</v>
      </c>
      <c r="E76" s="203" t="s">
        <v>1143</v>
      </c>
      <c r="F76" s="203" t="s">
        <v>187</v>
      </c>
      <c r="G76" s="198" t="s">
        <v>1237</v>
      </c>
    </row>
    <row r="77" spans="1:7" x14ac:dyDescent="0.55000000000000004">
      <c r="A77" s="210">
        <v>73</v>
      </c>
      <c r="B77" s="200" t="s">
        <v>1238</v>
      </c>
      <c r="C77" s="201"/>
      <c r="D77" s="199" t="s">
        <v>4</v>
      </c>
      <c r="E77" s="203" t="s">
        <v>1150</v>
      </c>
      <c r="F77" s="203" t="s">
        <v>92</v>
      </c>
      <c r="G77" s="198" t="s">
        <v>1186</v>
      </c>
    </row>
    <row r="78" spans="1:7" x14ac:dyDescent="0.55000000000000004">
      <c r="A78" s="210">
        <v>74</v>
      </c>
      <c r="B78" s="200" t="s">
        <v>1239</v>
      </c>
      <c r="C78" s="201"/>
      <c r="D78" s="199" t="s">
        <v>4</v>
      </c>
      <c r="E78" s="203" t="s">
        <v>1150</v>
      </c>
      <c r="F78" s="203" t="s">
        <v>92</v>
      </c>
      <c r="G78" s="198" t="s">
        <v>1163</v>
      </c>
    </row>
    <row r="79" spans="1:7" x14ac:dyDescent="0.55000000000000004">
      <c r="A79" s="210">
        <v>75</v>
      </c>
      <c r="B79" s="200" t="s">
        <v>1240</v>
      </c>
      <c r="C79" s="201"/>
      <c r="D79" s="204" t="s">
        <v>144</v>
      </c>
      <c r="E79" s="203" t="s">
        <v>1241</v>
      </c>
      <c r="F79" s="203" t="s">
        <v>1242</v>
      </c>
      <c r="G79" s="198" t="s">
        <v>1243</v>
      </c>
    </row>
    <row r="80" spans="1:7" x14ac:dyDescent="0.55000000000000004">
      <c r="A80" s="210">
        <v>76</v>
      </c>
      <c r="B80" s="200" t="s">
        <v>143</v>
      </c>
      <c r="C80" s="201"/>
      <c r="D80" s="204" t="s">
        <v>144</v>
      </c>
      <c r="E80" s="203" t="s">
        <v>1241</v>
      </c>
      <c r="F80" s="203" t="s">
        <v>1242</v>
      </c>
      <c r="G80" s="198" t="s">
        <v>1244</v>
      </c>
    </row>
    <row r="81" spans="1:7" x14ac:dyDescent="0.55000000000000004">
      <c r="A81" s="210">
        <v>77</v>
      </c>
      <c r="B81" s="200" t="s">
        <v>1245</v>
      </c>
      <c r="C81" s="201"/>
      <c r="D81" s="204" t="s">
        <v>144</v>
      </c>
      <c r="E81" s="203" t="s">
        <v>1241</v>
      </c>
      <c r="F81" s="203" t="s">
        <v>1242</v>
      </c>
      <c r="G81" s="198" t="s">
        <v>1246</v>
      </c>
    </row>
    <row r="82" spans="1:7" x14ac:dyDescent="0.55000000000000004">
      <c r="A82" s="210">
        <v>78</v>
      </c>
      <c r="B82" s="200" t="s">
        <v>1247</v>
      </c>
      <c r="C82" s="201"/>
      <c r="D82" s="204" t="s">
        <v>144</v>
      </c>
      <c r="E82" s="203" t="s">
        <v>1241</v>
      </c>
      <c r="F82" s="203" t="s">
        <v>1242</v>
      </c>
      <c r="G82" s="198" t="s">
        <v>1124</v>
      </c>
    </row>
    <row r="83" spans="1:7" x14ac:dyDescent="0.55000000000000004">
      <c r="A83" s="210">
        <v>79</v>
      </c>
      <c r="B83" s="200" t="s">
        <v>1248</v>
      </c>
      <c r="C83" s="201"/>
      <c r="D83" s="204" t="s">
        <v>144</v>
      </c>
      <c r="E83" s="203" t="s">
        <v>1241</v>
      </c>
      <c r="F83" s="203" t="s">
        <v>1242</v>
      </c>
      <c r="G83" s="198" t="s">
        <v>1249</v>
      </c>
    </row>
    <row r="84" spans="1:7" x14ac:dyDescent="0.55000000000000004">
      <c r="A84" s="210">
        <v>80</v>
      </c>
      <c r="B84" s="200" t="s">
        <v>1250</v>
      </c>
      <c r="C84" s="201"/>
      <c r="D84" s="204" t="s">
        <v>144</v>
      </c>
      <c r="E84" s="203" t="s">
        <v>1241</v>
      </c>
      <c r="F84" s="203" t="s">
        <v>1242</v>
      </c>
      <c r="G84" s="198" t="s">
        <v>1155</v>
      </c>
    </row>
    <row r="85" spans="1:7" x14ac:dyDescent="0.55000000000000004">
      <c r="A85" s="210">
        <v>81</v>
      </c>
      <c r="B85" s="200" t="s">
        <v>795</v>
      </c>
      <c r="C85" s="201"/>
      <c r="D85" s="204" t="s">
        <v>144</v>
      </c>
      <c r="E85" s="203" t="s">
        <v>1241</v>
      </c>
      <c r="F85" s="203" t="s">
        <v>1242</v>
      </c>
      <c r="G85" s="198" t="s">
        <v>1251</v>
      </c>
    </row>
    <row r="86" spans="1:7" x14ac:dyDescent="0.55000000000000004">
      <c r="A86" s="210">
        <v>82</v>
      </c>
      <c r="B86" s="200" t="s">
        <v>1252</v>
      </c>
      <c r="C86" s="201"/>
      <c r="D86" s="204" t="s">
        <v>144</v>
      </c>
      <c r="E86" s="203" t="s">
        <v>1241</v>
      </c>
      <c r="F86" s="203" t="s">
        <v>1242</v>
      </c>
      <c r="G86" s="198" t="s">
        <v>1251</v>
      </c>
    </row>
    <row r="87" spans="1:7" x14ac:dyDescent="0.55000000000000004">
      <c r="A87" s="210">
        <v>83</v>
      </c>
      <c r="B87" s="200" t="s">
        <v>1253</v>
      </c>
      <c r="C87" s="201"/>
      <c r="D87" s="204" t="s">
        <v>144</v>
      </c>
      <c r="E87" s="203" t="s">
        <v>1241</v>
      </c>
      <c r="F87" s="203" t="s">
        <v>1242</v>
      </c>
      <c r="G87" s="198" t="s">
        <v>1249</v>
      </c>
    </row>
    <row r="88" spans="1:7" x14ac:dyDescent="0.55000000000000004">
      <c r="A88" s="210">
        <v>84</v>
      </c>
      <c r="B88" s="200" t="s">
        <v>148</v>
      </c>
      <c r="C88" s="201"/>
      <c r="D88" s="204" t="s">
        <v>144</v>
      </c>
      <c r="E88" s="203" t="s">
        <v>1241</v>
      </c>
      <c r="F88" s="203" t="s">
        <v>1242</v>
      </c>
      <c r="G88" s="198" t="s">
        <v>1254</v>
      </c>
    </row>
    <row r="89" spans="1:7" x14ac:dyDescent="0.55000000000000004">
      <c r="A89" s="215"/>
      <c r="B89" s="216"/>
      <c r="C89" s="216"/>
      <c r="E89" s="217" t="s">
        <v>1209</v>
      </c>
      <c r="F89" s="176"/>
      <c r="G89" s="218"/>
    </row>
    <row r="90" spans="1:7" x14ac:dyDescent="0.55000000000000004">
      <c r="A90" s="210">
        <v>85</v>
      </c>
      <c r="B90" s="205" t="s">
        <v>1255</v>
      </c>
      <c r="C90" s="205"/>
      <c r="D90" s="199" t="s">
        <v>4</v>
      </c>
      <c r="E90" s="203" t="s">
        <v>1211</v>
      </c>
      <c r="F90" s="203" t="s">
        <v>123</v>
      </c>
      <c r="G90" s="198" t="s">
        <v>1256</v>
      </c>
    </row>
    <row r="91" spans="1:7" x14ac:dyDescent="0.55000000000000004">
      <c r="A91" s="210">
        <v>86</v>
      </c>
      <c r="B91" s="205" t="s">
        <v>1257</v>
      </c>
      <c r="C91" s="205"/>
      <c r="D91" s="199" t="s">
        <v>4</v>
      </c>
      <c r="E91" s="203" t="s">
        <v>1211</v>
      </c>
      <c r="F91" s="203" t="s">
        <v>123</v>
      </c>
      <c r="G91" s="198" t="s">
        <v>1256</v>
      </c>
    </row>
    <row r="92" spans="1:7" x14ac:dyDescent="0.55000000000000004">
      <c r="A92" s="210">
        <v>87</v>
      </c>
      <c r="B92" s="200" t="s">
        <v>1258</v>
      </c>
      <c r="C92" s="201"/>
      <c r="D92" s="199" t="s">
        <v>4</v>
      </c>
      <c r="E92" s="203" t="s">
        <v>1211</v>
      </c>
      <c r="F92" s="203" t="s">
        <v>123</v>
      </c>
      <c r="G92" s="198" t="s">
        <v>1256</v>
      </c>
    </row>
    <row r="93" spans="1:7" x14ac:dyDescent="0.55000000000000004">
      <c r="A93" s="210">
        <v>88</v>
      </c>
      <c r="B93" s="200" t="s">
        <v>170</v>
      </c>
      <c r="C93" s="201"/>
      <c r="D93" s="199" t="s">
        <v>4</v>
      </c>
      <c r="E93" s="203" t="s">
        <v>1211</v>
      </c>
      <c r="F93" s="203" t="s">
        <v>203</v>
      </c>
      <c r="G93" s="198" t="s">
        <v>1259</v>
      </c>
    </row>
    <row r="94" spans="1:7" x14ac:dyDescent="0.55000000000000004">
      <c r="A94" s="210">
        <v>89</v>
      </c>
      <c r="B94" s="200" t="s">
        <v>1260</v>
      </c>
      <c r="C94" s="201"/>
      <c r="D94" s="199" t="s">
        <v>4</v>
      </c>
      <c r="E94" s="203" t="s">
        <v>1117</v>
      </c>
      <c r="F94" s="203" t="s">
        <v>176</v>
      </c>
      <c r="G94" s="198" t="s">
        <v>1261</v>
      </c>
    </row>
    <row r="95" spans="1:7" x14ac:dyDescent="0.55000000000000004">
      <c r="A95" s="210">
        <v>90</v>
      </c>
      <c r="B95" s="200" t="s">
        <v>1262</v>
      </c>
      <c r="C95" s="201"/>
      <c r="D95" s="199" t="s">
        <v>4</v>
      </c>
      <c r="E95" s="203" t="s">
        <v>1117</v>
      </c>
      <c r="F95" s="203" t="s">
        <v>128</v>
      </c>
      <c r="G95" s="198" t="s">
        <v>1263</v>
      </c>
    </row>
    <row r="96" spans="1:7" x14ac:dyDescent="0.55000000000000004">
      <c r="A96" s="210">
        <v>91</v>
      </c>
      <c r="B96" s="200" t="s">
        <v>1264</v>
      </c>
      <c r="C96" s="201"/>
      <c r="D96" s="199" t="s">
        <v>4</v>
      </c>
      <c r="E96" s="203" t="s">
        <v>1117</v>
      </c>
      <c r="F96" s="203" t="s">
        <v>128</v>
      </c>
      <c r="G96" s="198" t="s">
        <v>1228</v>
      </c>
    </row>
    <row r="97" spans="1:7" x14ac:dyDescent="0.55000000000000004">
      <c r="A97" s="210">
        <v>92</v>
      </c>
      <c r="B97" s="200" t="s">
        <v>1265</v>
      </c>
      <c r="C97" s="201"/>
      <c r="D97" s="199" t="s">
        <v>4</v>
      </c>
      <c r="E97" s="203" t="s">
        <v>1117</v>
      </c>
      <c r="F97" s="203" t="s">
        <v>128</v>
      </c>
      <c r="G97" s="198" t="s">
        <v>1266</v>
      </c>
    </row>
    <row r="98" spans="1:7" x14ac:dyDescent="0.55000000000000004">
      <c r="A98" s="210">
        <v>93</v>
      </c>
      <c r="B98" s="200" t="s">
        <v>1267</v>
      </c>
      <c r="C98" s="201"/>
      <c r="D98" s="212" t="s">
        <v>4</v>
      </c>
      <c r="E98" s="203" t="s">
        <v>1114</v>
      </c>
      <c r="F98" s="203" t="s">
        <v>187</v>
      </c>
      <c r="G98" s="198" t="s">
        <v>1268</v>
      </c>
    </row>
    <row r="99" spans="1:7" x14ac:dyDescent="0.55000000000000004">
      <c r="A99" s="210">
        <v>94</v>
      </c>
      <c r="B99" s="200" t="s">
        <v>1269</v>
      </c>
      <c r="C99" s="201"/>
      <c r="D99" s="212" t="s">
        <v>4</v>
      </c>
      <c r="E99" s="203" t="s">
        <v>1114</v>
      </c>
      <c r="F99" s="203" t="s">
        <v>187</v>
      </c>
      <c r="G99" s="198" t="s">
        <v>1270</v>
      </c>
    </row>
    <row r="100" spans="1:7" x14ac:dyDescent="0.55000000000000004">
      <c r="A100" s="210">
        <v>95</v>
      </c>
      <c r="B100" s="200" t="s">
        <v>1271</v>
      </c>
      <c r="C100" s="201"/>
      <c r="D100" s="213" t="s">
        <v>1137</v>
      </c>
      <c r="E100" s="203" t="s">
        <v>1114</v>
      </c>
      <c r="F100" s="203" t="s">
        <v>84</v>
      </c>
      <c r="G100" s="198" t="s">
        <v>1272</v>
      </c>
    </row>
    <row r="101" spans="1:7" x14ac:dyDescent="0.55000000000000004">
      <c r="A101" s="210">
        <v>96</v>
      </c>
      <c r="B101" s="200" t="s">
        <v>1273</v>
      </c>
      <c r="C101" s="201"/>
      <c r="D101" s="214" t="s">
        <v>102</v>
      </c>
      <c r="E101" s="203" t="s">
        <v>1143</v>
      </c>
      <c r="F101" s="203" t="s">
        <v>103</v>
      </c>
      <c r="G101" s="198" t="s">
        <v>1274</v>
      </c>
    </row>
    <row r="102" spans="1:7" x14ac:dyDescent="0.55000000000000004">
      <c r="A102" s="210">
        <v>97</v>
      </c>
      <c r="B102" s="200" t="s">
        <v>1275</v>
      </c>
      <c r="C102" s="201"/>
      <c r="D102" s="214" t="s">
        <v>102</v>
      </c>
      <c r="E102" s="203" t="s">
        <v>1143</v>
      </c>
      <c r="F102" s="203" t="s">
        <v>103</v>
      </c>
      <c r="G102" s="198" t="s">
        <v>1276</v>
      </c>
    </row>
    <row r="103" spans="1:7" x14ac:dyDescent="0.55000000000000004">
      <c r="A103" s="210">
        <v>98</v>
      </c>
      <c r="B103" s="200" t="s">
        <v>1277</v>
      </c>
      <c r="C103" s="201"/>
      <c r="D103" s="219" t="s">
        <v>213</v>
      </c>
      <c r="E103" s="203" t="s">
        <v>1146</v>
      </c>
      <c r="F103" s="203" t="s">
        <v>214</v>
      </c>
      <c r="G103" s="198" t="s">
        <v>1278</v>
      </c>
    </row>
    <row r="104" spans="1:7" x14ac:dyDescent="0.55000000000000004">
      <c r="A104" s="210">
        <v>99</v>
      </c>
      <c r="B104" s="200" t="s">
        <v>1279</v>
      </c>
      <c r="C104" s="201"/>
      <c r="D104" s="219" t="s">
        <v>213</v>
      </c>
      <c r="E104" s="203" t="s">
        <v>1146</v>
      </c>
      <c r="F104" s="203" t="s">
        <v>214</v>
      </c>
      <c r="G104" s="198" t="s">
        <v>1278</v>
      </c>
    </row>
    <row r="105" spans="1:7" x14ac:dyDescent="0.55000000000000004">
      <c r="A105" s="210">
        <v>100</v>
      </c>
      <c r="B105" s="200" t="s">
        <v>1280</v>
      </c>
      <c r="C105" s="201"/>
      <c r="D105" s="195" t="s">
        <v>213</v>
      </c>
      <c r="E105" s="203" t="s">
        <v>1150</v>
      </c>
      <c r="F105" s="203" t="s">
        <v>214</v>
      </c>
      <c r="G105" s="198" t="s">
        <v>1197</v>
      </c>
    </row>
    <row r="106" spans="1:7" x14ac:dyDescent="0.55000000000000004">
      <c r="A106" s="210">
        <v>101</v>
      </c>
      <c r="B106" s="200" t="s">
        <v>1281</v>
      </c>
      <c r="C106" s="201"/>
      <c r="D106" s="195" t="s">
        <v>213</v>
      </c>
      <c r="E106" s="203" t="s">
        <v>1150</v>
      </c>
      <c r="F106" s="203" t="s">
        <v>214</v>
      </c>
      <c r="G106" s="198" t="s">
        <v>1282</v>
      </c>
    </row>
    <row r="107" spans="1:7" x14ac:dyDescent="0.55000000000000004">
      <c r="A107" s="210">
        <v>102</v>
      </c>
      <c r="B107" s="200" t="s">
        <v>1283</v>
      </c>
      <c r="C107" s="201"/>
      <c r="D107" s="195" t="s">
        <v>213</v>
      </c>
      <c r="E107" s="203" t="s">
        <v>1150</v>
      </c>
      <c r="F107" s="203" t="s">
        <v>214</v>
      </c>
      <c r="G107" s="198" t="s">
        <v>1284</v>
      </c>
    </row>
    <row r="108" spans="1:7" x14ac:dyDescent="0.55000000000000004">
      <c r="A108" s="210">
        <v>103</v>
      </c>
      <c r="B108" s="200" t="s">
        <v>1285</v>
      </c>
      <c r="C108" s="201"/>
      <c r="D108" s="195" t="s">
        <v>213</v>
      </c>
      <c r="E108" s="203" t="s">
        <v>1150</v>
      </c>
      <c r="F108" s="203" t="s">
        <v>214</v>
      </c>
      <c r="G108" s="198" t="s">
        <v>1197</v>
      </c>
    </row>
    <row r="109" spans="1:7" x14ac:dyDescent="0.55000000000000004">
      <c r="A109" s="210">
        <v>104</v>
      </c>
      <c r="B109" s="200" t="s">
        <v>1286</v>
      </c>
      <c r="C109" s="201"/>
      <c r="D109" s="195" t="s">
        <v>213</v>
      </c>
      <c r="E109" s="203" t="s">
        <v>1150</v>
      </c>
      <c r="F109" s="203" t="s">
        <v>214</v>
      </c>
      <c r="G109" s="198" t="s">
        <v>1159</v>
      </c>
    </row>
    <row r="110" spans="1:7" x14ac:dyDescent="0.55000000000000004">
      <c r="A110" s="210">
        <v>105</v>
      </c>
      <c r="B110" s="200" t="s">
        <v>1287</v>
      </c>
      <c r="C110" s="201"/>
      <c r="D110" s="195" t="s">
        <v>213</v>
      </c>
      <c r="E110" s="203" t="s">
        <v>1150</v>
      </c>
      <c r="F110" s="203" t="s">
        <v>214</v>
      </c>
      <c r="G110" s="198" t="s">
        <v>1197</v>
      </c>
    </row>
    <row r="111" spans="1:7" x14ac:dyDescent="0.55000000000000004">
      <c r="A111" s="210">
        <v>106</v>
      </c>
      <c r="B111" s="200" t="s">
        <v>1288</v>
      </c>
      <c r="C111" s="201"/>
      <c r="D111" s="195" t="s">
        <v>213</v>
      </c>
      <c r="E111" s="203" t="s">
        <v>1150</v>
      </c>
      <c r="F111" s="203" t="s">
        <v>214</v>
      </c>
      <c r="G111" s="198" t="s">
        <v>1289</v>
      </c>
    </row>
    <row r="112" spans="1:7" x14ac:dyDescent="0.55000000000000004">
      <c r="A112" s="210">
        <v>107</v>
      </c>
      <c r="B112" s="200" t="s">
        <v>1290</v>
      </c>
      <c r="C112" s="201"/>
      <c r="D112" s="195" t="s">
        <v>213</v>
      </c>
      <c r="E112" s="203" t="s">
        <v>1150</v>
      </c>
      <c r="F112" s="203" t="s">
        <v>214</v>
      </c>
      <c r="G112" s="198" t="s">
        <v>1197</v>
      </c>
    </row>
    <row r="113" spans="1:7" x14ac:dyDescent="0.55000000000000004">
      <c r="A113" s="210">
        <v>108</v>
      </c>
      <c r="B113" s="200" t="s">
        <v>1291</v>
      </c>
      <c r="C113" s="201"/>
      <c r="D113" s="195" t="s">
        <v>213</v>
      </c>
      <c r="E113" s="203" t="s">
        <v>1150</v>
      </c>
      <c r="F113" s="203" t="s">
        <v>214</v>
      </c>
      <c r="G113" s="198" t="s">
        <v>1289</v>
      </c>
    </row>
    <row r="114" spans="1:7" x14ac:dyDescent="0.55000000000000004">
      <c r="A114" s="210">
        <v>109</v>
      </c>
      <c r="B114" s="200" t="s">
        <v>1292</v>
      </c>
      <c r="C114" s="201"/>
      <c r="D114" s="204" t="s">
        <v>144</v>
      </c>
      <c r="E114" s="203" t="s">
        <v>1190</v>
      </c>
      <c r="F114" s="203" t="s">
        <v>149</v>
      </c>
      <c r="G114" s="198" t="s">
        <v>1249</v>
      </c>
    </row>
    <row r="115" spans="1:7" x14ac:dyDescent="0.55000000000000004">
      <c r="A115" s="210">
        <v>110</v>
      </c>
      <c r="B115" s="200" t="s">
        <v>1293</v>
      </c>
      <c r="C115" s="201"/>
      <c r="D115" s="204" t="s">
        <v>144</v>
      </c>
      <c r="E115" s="203" t="s">
        <v>1190</v>
      </c>
      <c r="F115" s="203" t="s">
        <v>149</v>
      </c>
      <c r="G115" s="198" t="s">
        <v>1122</v>
      </c>
    </row>
    <row r="116" spans="1:7" x14ac:dyDescent="0.55000000000000004">
      <c r="A116" s="210">
        <v>111</v>
      </c>
      <c r="B116" s="200" t="s">
        <v>1294</v>
      </c>
      <c r="C116" s="201"/>
      <c r="D116" s="204" t="s">
        <v>144</v>
      </c>
      <c r="E116" s="203" t="s">
        <v>1190</v>
      </c>
      <c r="F116" s="203" t="s">
        <v>149</v>
      </c>
      <c r="G116" s="198" t="s">
        <v>1197</v>
      </c>
    </row>
    <row r="117" spans="1:7" x14ac:dyDescent="0.55000000000000004">
      <c r="A117" s="210">
        <v>112</v>
      </c>
      <c r="B117" s="200" t="s">
        <v>1295</v>
      </c>
      <c r="C117" s="201"/>
      <c r="D117" s="204" t="s">
        <v>144</v>
      </c>
      <c r="E117" s="203" t="s">
        <v>1190</v>
      </c>
      <c r="F117" s="203" t="s">
        <v>149</v>
      </c>
      <c r="G117" s="198" t="s">
        <v>1268</v>
      </c>
    </row>
    <row r="118" spans="1:7" x14ac:dyDescent="0.55000000000000004">
      <c r="A118" s="210">
        <v>113</v>
      </c>
      <c r="B118" s="200" t="s">
        <v>1296</v>
      </c>
      <c r="C118" s="201"/>
      <c r="D118" s="204" t="s">
        <v>144</v>
      </c>
      <c r="E118" s="203" t="s">
        <v>1190</v>
      </c>
      <c r="F118" s="203" t="s">
        <v>149</v>
      </c>
      <c r="G118" s="198" t="s">
        <v>1268</v>
      </c>
    </row>
    <row r="119" spans="1:7" x14ac:dyDescent="0.55000000000000004">
      <c r="A119" s="210">
        <v>114</v>
      </c>
      <c r="B119" s="200" t="s">
        <v>1297</v>
      </c>
      <c r="C119" s="201"/>
      <c r="D119" s="204" t="s">
        <v>144</v>
      </c>
      <c r="E119" s="203" t="s">
        <v>1190</v>
      </c>
      <c r="F119" s="203" t="s">
        <v>149</v>
      </c>
      <c r="G119" s="198" t="s">
        <v>1298</v>
      </c>
    </row>
    <row r="120" spans="1:7" x14ac:dyDescent="0.55000000000000004">
      <c r="A120" s="210">
        <v>115</v>
      </c>
      <c r="B120" s="200" t="s">
        <v>1299</v>
      </c>
      <c r="C120" s="201"/>
      <c r="D120" s="204" t="s">
        <v>144</v>
      </c>
      <c r="E120" s="203" t="s">
        <v>1190</v>
      </c>
      <c r="F120" s="203" t="s">
        <v>149</v>
      </c>
      <c r="G120" s="198" t="s">
        <v>1300</v>
      </c>
    </row>
    <row r="121" spans="1:7" x14ac:dyDescent="0.55000000000000004">
      <c r="A121" s="210">
        <v>116</v>
      </c>
      <c r="B121" s="200" t="s">
        <v>1301</v>
      </c>
      <c r="C121" s="201"/>
      <c r="D121" s="204" t="s">
        <v>144</v>
      </c>
      <c r="E121" s="203" t="s">
        <v>1190</v>
      </c>
      <c r="F121" s="203" t="s">
        <v>149</v>
      </c>
      <c r="G121" s="198" t="s">
        <v>1197</v>
      </c>
    </row>
    <row r="122" spans="1:7" x14ac:dyDescent="0.55000000000000004">
      <c r="A122" s="210">
        <v>117</v>
      </c>
      <c r="B122" s="200" t="s">
        <v>1302</v>
      </c>
      <c r="C122" s="201"/>
      <c r="D122" s="204" t="s">
        <v>144</v>
      </c>
      <c r="E122" s="203" t="s">
        <v>1190</v>
      </c>
      <c r="F122" s="203" t="s">
        <v>149</v>
      </c>
      <c r="G122" s="198" t="s">
        <v>1249</v>
      </c>
    </row>
    <row r="123" spans="1:7" x14ac:dyDescent="0.55000000000000004">
      <c r="A123" s="210">
        <v>118</v>
      </c>
      <c r="B123" s="200" t="s">
        <v>1303</v>
      </c>
      <c r="C123" s="201"/>
      <c r="D123" s="206" t="s">
        <v>1137</v>
      </c>
      <c r="E123" s="203" t="s">
        <v>1203</v>
      </c>
      <c r="F123" s="203" t="s">
        <v>84</v>
      </c>
      <c r="G123" s="198" t="s">
        <v>1122</v>
      </c>
    </row>
    <row r="124" spans="1:7" x14ac:dyDescent="0.55000000000000004">
      <c r="A124" s="210">
        <v>119</v>
      </c>
      <c r="B124" s="200" t="s">
        <v>1304</v>
      </c>
      <c r="C124" s="201"/>
      <c r="D124" s="206" t="s">
        <v>1137</v>
      </c>
      <c r="E124" s="203" t="s">
        <v>1203</v>
      </c>
      <c r="F124" s="203" t="s">
        <v>84</v>
      </c>
      <c r="G124" s="198" t="s">
        <v>1159</v>
      </c>
    </row>
    <row r="125" spans="1:7" x14ac:dyDescent="0.55000000000000004">
      <c r="A125" s="210">
        <v>120</v>
      </c>
      <c r="B125" s="200" t="s">
        <v>1305</v>
      </c>
      <c r="C125" s="201"/>
      <c r="D125" s="206" t="s">
        <v>1137</v>
      </c>
      <c r="E125" s="203" t="s">
        <v>1203</v>
      </c>
      <c r="F125" s="203" t="s">
        <v>84</v>
      </c>
      <c r="G125" s="198" t="s">
        <v>1159</v>
      </c>
    </row>
    <row r="126" spans="1:7" x14ac:dyDescent="0.55000000000000004">
      <c r="A126" s="210">
        <v>121</v>
      </c>
      <c r="B126" s="200" t="s">
        <v>1306</v>
      </c>
      <c r="C126" s="201"/>
      <c r="D126" s="206" t="s">
        <v>1137</v>
      </c>
      <c r="E126" s="203" t="s">
        <v>1203</v>
      </c>
      <c r="F126" s="203" t="s">
        <v>84</v>
      </c>
      <c r="G126" s="198" t="s">
        <v>1161</v>
      </c>
    </row>
    <row r="127" spans="1:7" x14ac:dyDescent="0.55000000000000004">
      <c r="A127" s="210">
        <v>122</v>
      </c>
      <c r="B127" s="200" t="s">
        <v>1307</v>
      </c>
      <c r="C127" s="201"/>
      <c r="D127" s="206" t="s">
        <v>1137</v>
      </c>
      <c r="E127" s="203" t="s">
        <v>1203</v>
      </c>
      <c r="F127" s="203" t="s">
        <v>84</v>
      </c>
      <c r="G127" s="198" t="s">
        <v>1161</v>
      </c>
    </row>
    <row r="128" spans="1:7" x14ac:dyDescent="0.55000000000000004">
      <c r="A128" s="210">
        <v>123</v>
      </c>
      <c r="B128" s="200" t="s">
        <v>1308</v>
      </c>
      <c r="C128" s="201"/>
      <c r="D128" s="206" t="s">
        <v>1137</v>
      </c>
      <c r="E128" s="203" t="s">
        <v>1203</v>
      </c>
      <c r="F128" s="203" t="s">
        <v>84</v>
      </c>
      <c r="G128" s="198" t="s">
        <v>1161</v>
      </c>
    </row>
    <row r="129" spans="1:7" x14ac:dyDescent="0.55000000000000004">
      <c r="A129" s="210">
        <v>124</v>
      </c>
      <c r="B129" s="200" t="s">
        <v>1309</v>
      </c>
      <c r="C129" s="201"/>
      <c r="D129" s="206" t="s">
        <v>1137</v>
      </c>
      <c r="E129" s="203" t="s">
        <v>1203</v>
      </c>
      <c r="F129" s="203" t="s">
        <v>84</v>
      </c>
      <c r="G129" s="198" t="s">
        <v>1122</v>
      </c>
    </row>
    <row r="130" spans="1:7" x14ac:dyDescent="0.55000000000000004">
      <c r="A130" s="210">
        <v>125</v>
      </c>
      <c r="B130" s="200" t="s">
        <v>1310</v>
      </c>
      <c r="C130" s="201"/>
      <c r="D130" s="206" t="s">
        <v>1137</v>
      </c>
      <c r="E130" s="203" t="s">
        <v>1203</v>
      </c>
      <c r="F130" s="203" t="s">
        <v>84</v>
      </c>
      <c r="G130" s="198" t="s">
        <v>1124</v>
      </c>
    </row>
    <row r="131" spans="1:7" x14ac:dyDescent="0.55000000000000004">
      <c r="A131" s="210">
        <v>126</v>
      </c>
      <c r="B131" s="200" t="s">
        <v>1311</v>
      </c>
      <c r="C131" s="201"/>
      <c r="D131" s="206" t="s">
        <v>1137</v>
      </c>
      <c r="E131" s="203" t="s">
        <v>1203</v>
      </c>
      <c r="F131" s="203" t="s">
        <v>84</v>
      </c>
      <c r="G131" s="198" t="s">
        <v>1161</v>
      </c>
    </row>
    <row r="132" spans="1:7" x14ac:dyDescent="0.55000000000000004">
      <c r="A132" s="210">
        <v>127</v>
      </c>
      <c r="B132" s="200" t="s">
        <v>1312</v>
      </c>
      <c r="C132" s="201"/>
      <c r="D132" s="206" t="s">
        <v>1137</v>
      </c>
      <c r="E132" s="203" t="s">
        <v>1203</v>
      </c>
      <c r="F132" s="203" t="s">
        <v>84</v>
      </c>
      <c r="G132" s="198" t="s">
        <v>1124</v>
      </c>
    </row>
    <row r="133" spans="1:7" x14ac:dyDescent="0.55000000000000004">
      <c r="A133" s="210">
        <v>128</v>
      </c>
      <c r="B133" s="200" t="s">
        <v>1313</v>
      </c>
      <c r="C133" s="201"/>
      <c r="D133" s="206" t="s">
        <v>1137</v>
      </c>
      <c r="E133" s="203" t="s">
        <v>1203</v>
      </c>
      <c r="F133" s="203" t="s">
        <v>84</v>
      </c>
      <c r="G133" s="198" t="s">
        <v>1124</v>
      </c>
    </row>
    <row r="134" spans="1:7" x14ac:dyDescent="0.55000000000000004">
      <c r="A134" s="210">
        <v>129</v>
      </c>
      <c r="B134" s="200" t="s">
        <v>1314</v>
      </c>
      <c r="C134" s="201"/>
      <c r="D134" s="206" t="s">
        <v>1137</v>
      </c>
      <c r="E134" s="203" t="s">
        <v>1203</v>
      </c>
      <c r="F134" s="203" t="s">
        <v>84</v>
      </c>
      <c r="G134" s="198" t="s">
        <v>1124</v>
      </c>
    </row>
    <row r="135" spans="1:7" x14ac:dyDescent="0.55000000000000004">
      <c r="A135" s="210">
        <v>130</v>
      </c>
      <c r="B135" s="200" t="s">
        <v>1315</v>
      </c>
      <c r="C135" s="201"/>
      <c r="D135" s="206" t="s">
        <v>1137</v>
      </c>
      <c r="E135" s="203" t="s">
        <v>1203</v>
      </c>
      <c r="F135" s="203" t="s">
        <v>84</v>
      </c>
      <c r="G135" s="198" t="s">
        <v>1122</v>
      </c>
    </row>
    <row r="136" spans="1:7" x14ac:dyDescent="0.55000000000000004">
      <c r="A136" s="210">
        <v>131</v>
      </c>
      <c r="B136" s="200" t="s">
        <v>1316</v>
      </c>
      <c r="C136" s="201"/>
      <c r="D136" s="206" t="s">
        <v>1137</v>
      </c>
      <c r="E136" s="203" t="s">
        <v>1203</v>
      </c>
      <c r="F136" s="203" t="s">
        <v>84</v>
      </c>
      <c r="G136" s="198" t="s">
        <v>1159</v>
      </c>
    </row>
    <row r="137" spans="1:7" x14ac:dyDescent="0.55000000000000004">
      <c r="A137" s="210">
        <v>132</v>
      </c>
      <c r="B137" s="200" t="s">
        <v>1317</v>
      </c>
      <c r="C137" s="201"/>
      <c r="D137" s="206" t="s">
        <v>1137</v>
      </c>
      <c r="E137" s="203" t="s">
        <v>1203</v>
      </c>
      <c r="F137" s="203" t="s">
        <v>84</v>
      </c>
      <c r="G137" s="198" t="s">
        <v>1318</v>
      </c>
    </row>
    <row r="138" spans="1:7" x14ac:dyDescent="0.55000000000000004">
      <c r="A138" s="210">
        <v>133</v>
      </c>
      <c r="B138" s="200" t="s">
        <v>1319</v>
      </c>
      <c r="C138" s="201"/>
      <c r="D138" s="206" t="s">
        <v>1137</v>
      </c>
      <c r="E138" s="203" t="s">
        <v>1203</v>
      </c>
      <c r="F138" s="203" t="s">
        <v>84</v>
      </c>
      <c r="G138" s="198" t="s">
        <v>1320</v>
      </c>
    </row>
    <row r="139" spans="1:7" x14ac:dyDescent="0.55000000000000004">
      <c r="A139" s="210">
        <v>134</v>
      </c>
      <c r="B139" s="200" t="s">
        <v>1321</v>
      </c>
      <c r="C139" s="201"/>
      <c r="D139" s="206" t="s">
        <v>1137</v>
      </c>
      <c r="E139" s="203" t="s">
        <v>1203</v>
      </c>
      <c r="F139" s="203" t="s">
        <v>84</v>
      </c>
      <c r="G139" s="198" t="s">
        <v>1318</v>
      </c>
    </row>
    <row r="140" spans="1:7" x14ac:dyDescent="0.55000000000000004">
      <c r="A140" s="215"/>
      <c r="B140" s="176"/>
      <c r="C140" s="176"/>
      <c r="E140" s="217" t="s">
        <v>1322</v>
      </c>
      <c r="F140" s="176"/>
      <c r="G140" s="218"/>
    </row>
    <row r="141" spans="1:7" x14ac:dyDescent="0.55000000000000004">
      <c r="A141" s="220"/>
      <c r="B141" s="221"/>
      <c r="C141" s="221"/>
      <c r="D141" s="222" t="s">
        <v>1323</v>
      </c>
      <c r="E141" s="223"/>
      <c r="F141" s="223"/>
      <c r="G141" s="224"/>
    </row>
    <row r="142" spans="1:7" x14ac:dyDescent="0.55000000000000004">
      <c r="A142" s="215"/>
      <c r="B142" s="176"/>
      <c r="C142" s="176"/>
      <c r="E142" s="225" t="s">
        <v>1324</v>
      </c>
      <c r="F142" s="176"/>
      <c r="G142" s="218"/>
    </row>
    <row r="143" spans="1:7" x14ac:dyDescent="0.55000000000000004">
      <c r="A143" s="210">
        <v>135</v>
      </c>
      <c r="B143" s="200" t="s">
        <v>1325</v>
      </c>
      <c r="C143" s="201"/>
      <c r="D143" s="199" t="s">
        <v>4</v>
      </c>
      <c r="E143" s="203" t="s">
        <v>1211</v>
      </c>
      <c r="F143" s="203" t="s">
        <v>123</v>
      </c>
      <c r="G143" s="198" t="s">
        <v>1326</v>
      </c>
    </row>
    <row r="144" spans="1:7" x14ac:dyDescent="0.55000000000000004">
      <c r="A144" s="210">
        <v>136</v>
      </c>
      <c r="B144" s="200" t="s">
        <v>1327</v>
      </c>
      <c r="C144" s="201"/>
      <c r="D144" s="199" t="s">
        <v>4</v>
      </c>
      <c r="E144" s="203" t="s">
        <v>1211</v>
      </c>
      <c r="F144" s="203" t="s">
        <v>123</v>
      </c>
      <c r="G144" s="198" t="s">
        <v>1328</v>
      </c>
    </row>
    <row r="145" spans="1:7" x14ac:dyDescent="0.55000000000000004">
      <c r="A145" s="210">
        <v>137</v>
      </c>
      <c r="B145" s="200" t="s">
        <v>1329</v>
      </c>
      <c r="C145" s="201"/>
      <c r="D145" s="199" t="s">
        <v>4</v>
      </c>
      <c r="E145" s="203" t="s">
        <v>1211</v>
      </c>
      <c r="F145" s="203" t="s">
        <v>123</v>
      </c>
      <c r="G145" s="198" t="s">
        <v>1326</v>
      </c>
    </row>
    <row r="146" spans="1:7" x14ac:dyDescent="0.55000000000000004">
      <c r="A146" s="210">
        <v>138</v>
      </c>
      <c r="B146" s="200" t="s">
        <v>1330</v>
      </c>
      <c r="C146" s="201"/>
      <c r="D146" s="199" t="s">
        <v>4</v>
      </c>
      <c r="E146" s="203" t="s">
        <v>1211</v>
      </c>
      <c r="F146" s="203" t="s">
        <v>123</v>
      </c>
      <c r="G146" s="198" t="s">
        <v>1331</v>
      </c>
    </row>
    <row r="147" spans="1:7" x14ac:dyDescent="0.55000000000000004">
      <c r="A147" s="210">
        <v>139</v>
      </c>
      <c r="B147" s="200" t="s">
        <v>1332</v>
      </c>
      <c r="C147" s="201"/>
      <c r="D147" s="199" t="s">
        <v>4</v>
      </c>
      <c r="E147" s="203" t="s">
        <v>1211</v>
      </c>
      <c r="F147" s="203" t="s">
        <v>123</v>
      </c>
      <c r="G147" s="198" t="s">
        <v>1326</v>
      </c>
    </row>
    <row r="148" spans="1:7" x14ac:dyDescent="0.55000000000000004">
      <c r="A148" s="210">
        <v>140</v>
      </c>
      <c r="B148" s="200" t="s">
        <v>1333</v>
      </c>
      <c r="C148" s="201"/>
      <c r="D148" s="199" t="s">
        <v>4</v>
      </c>
      <c r="E148" s="203" t="s">
        <v>1211</v>
      </c>
      <c r="F148" s="203" t="s">
        <v>123</v>
      </c>
      <c r="G148" s="198" t="s">
        <v>1331</v>
      </c>
    </row>
    <row r="149" spans="1:7" x14ac:dyDescent="0.55000000000000004">
      <c r="A149" s="210">
        <v>141</v>
      </c>
      <c r="B149" s="200" t="s">
        <v>1334</v>
      </c>
      <c r="C149" s="201"/>
      <c r="D149" s="199" t="s">
        <v>4</v>
      </c>
      <c r="E149" s="203" t="s">
        <v>1211</v>
      </c>
      <c r="F149" s="203" t="s">
        <v>123</v>
      </c>
      <c r="G149" s="198" t="s">
        <v>1331</v>
      </c>
    </row>
    <row r="150" spans="1:7" x14ac:dyDescent="0.55000000000000004">
      <c r="A150" s="210">
        <v>142</v>
      </c>
      <c r="B150" s="200" t="s">
        <v>1335</v>
      </c>
      <c r="C150" s="201"/>
      <c r="D150" s="199" t="s">
        <v>4</v>
      </c>
      <c r="E150" s="203" t="s">
        <v>1211</v>
      </c>
      <c r="F150" s="203" t="s">
        <v>203</v>
      </c>
      <c r="G150" s="198" t="s">
        <v>1336</v>
      </c>
    </row>
    <row r="151" spans="1:7" x14ac:dyDescent="0.55000000000000004">
      <c r="A151" s="210">
        <v>143</v>
      </c>
      <c r="B151" s="200" t="s">
        <v>1337</v>
      </c>
      <c r="C151" s="201"/>
      <c r="D151" s="199" t="s">
        <v>4</v>
      </c>
      <c r="E151" s="203" t="s">
        <v>1211</v>
      </c>
      <c r="F151" s="203" t="s">
        <v>203</v>
      </c>
      <c r="G151" s="198" t="s">
        <v>1338</v>
      </c>
    </row>
    <row r="152" spans="1:7" x14ac:dyDescent="0.55000000000000004">
      <c r="A152" s="210">
        <v>144</v>
      </c>
      <c r="B152" s="200" t="s">
        <v>1339</v>
      </c>
      <c r="C152" s="201"/>
      <c r="D152" s="199" t="s">
        <v>4</v>
      </c>
      <c r="E152" s="203" t="s">
        <v>1117</v>
      </c>
      <c r="F152" s="203" t="s">
        <v>128</v>
      </c>
      <c r="G152" s="198" t="s">
        <v>1228</v>
      </c>
    </row>
    <row r="153" spans="1:7" x14ac:dyDescent="0.55000000000000004">
      <c r="A153" s="210">
        <v>145</v>
      </c>
      <c r="B153" s="200" t="s">
        <v>1340</v>
      </c>
      <c r="C153" s="201"/>
      <c r="D153" s="212" t="s">
        <v>4</v>
      </c>
      <c r="E153" s="203" t="s">
        <v>1114</v>
      </c>
      <c r="F153" s="203" t="s">
        <v>1341</v>
      </c>
      <c r="G153" s="198" t="s">
        <v>1342</v>
      </c>
    </row>
    <row r="154" spans="1:7" x14ac:dyDescent="0.55000000000000004">
      <c r="A154" s="210">
        <v>146</v>
      </c>
      <c r="B154" s="200" t="s">
        <v>1343</v>
      </c>
      <c r="C154" s="201"/>
      <c r="D154" s="212" t="s">
        <v>4</v>
      </c>
      <c r="E154" s="203" t="s">
        <v>1114</v>
      </c>
      <c r="F154" s="203" t="s">
        <v>1341</v>
      </c>
      <c r="G154" s="198" t="s">
        <v>1344</v>
      </c>
    </row>
    <row r="155" spans="1:7" x14ac:dyDescent="0.55000000000000004">
      <c r="A155" s="210">
        <v>147</v>
      </c>
      <c r="B155" s="200" t="s">
        <v>1345</v>
      </c>
      <c r="C155" s="201"/>
      <c r="D155" s="212" t="s">
        <v>4</v>
      </c>
      <c r="E155" s="203" t="s">
        <v>1114</v>
      </c>
      <c r="F155" s="203" t="s">
        <v>1341</v>
      </c>
      <c r="G155" s="198" t="s">
        <v>1346</v>
      </c>
    </row>
    <row r="156" spans="1:7" x14ac:dyDescent="0.55000000000000004">
      <c r="A156" s="210">
        <v>148</v>
      </c>
      <c r="B156" s="200" t="s">
        <v>1347</v>
      </c>
      <c r="C156" s="201"/>
      <c r="D156" s="212" t="s">
        <v>4</v>
      </c>
      <c r="E156" s="203" t="s">
        <v>1114</v>
      </c>
      <c r="F156" s="203" t="s">
        <v>1341</v>
      </c>
      <c r="G156" s="198" t="s">
        <v>1348</v>
      </c>
    </row>
    <row r="157" spans="1:7" x14ac:dyDescent="0.55000000000000004">
      <c r="A157" s="210">
        <v>149</v>
      </c>
      <c r="B157" s="200" t="s">
        <v>1349</v>
      </c>
      <c r="C157" s="201"/>
      <c r="D157" s="212" t="s">
        <v>4</v>
      </c>
      <c r="E157" s="203" t="s">
        <v>1114</v>
      </c>
      <c r="F157" s="203" t="s">
        <v>1341</v>
      </c>
      <c r="G157" s="198" t="s">
        <v>1350</v>
      </c>
    </row>
    <row r="158" spans="1:7" x14ac:dyDescent="0.55000000000000004">
      <c r="A158" s="210">
        <v>150</v>
      </c>
      <c r="B158" s="200" t="s">
        <v>1351</v>
      </c>
      <c r="C158" s="201"/>
      <c r="D158" s="212" t="s">
        <v>4</v>
      </c>
      <c r="E158" s="203" t="s">
        <v>1114</v>
      </c>
      <c r="F158" s="203" t="s">
        <v>1341</v>
      </c>
      <c r="G158" s="198" t="s">
        <v>1346</v>
      </c>
    </row>
    <row r="159" spans="1:7" x14ac:dyDescent="0.55000000000000004">
      <c r="A159" s="210">
        <v>151</v>
      </c>
      <c r="B159" s="200" t="s">
        <v>1352</v>
      </c>
      <c r="C159" s="201"/>
      <c r="D159" s="214" t="s">
        <v>102</v>
      </c>
      <c r="E159" s="203" t="s">
        <v>1143</v>
      </c>
      <c r="F159" s="203" t="s">
        <v>103</v>
      </c>
      <c r="G159" s="198" t="s">
        <v>1353</v>
      </c>
    </row>
    <row r="160" spans="1:7" x14ac:dyDescent="0.55000000000000004">
      <c r="A160" s="210">
        <v>152</v>
      </c>
      <c r="B160" s="200" t="s">
        <v>1354</v>
      </c>
      <c r="C160" s="201"/>
      <c r="D160" s="214" t="s">
        <v>102</v>
      </c>
      <c r="E160" s="203" t="s">
        <v>1143</v>
      </c>
      <c r="F160" s="203" t="s">
        <v>103</v>
      </c>
      <c r="G160" s="198" t="s">
        <v>1355</v>
      </c>
    </row>
    <row r="161" spans="1:7" x14ac:dyDescent="0.55000000000000004">
      <c r="A161" s="210">
        <v>153</v>
      </c>
      <c r="B161" s="200" t="s">
        <v>1356</v>
      </c>
      <c r="C161" s="201"/>
      <c r="D161" s="226" t="s">
        <v>952</v>
      </c>
      <c r="E161" s="203" t="s">
        <v>1211</v>
      </c>
      <c r="F161" s="203" t="s">
        <v>1357</v>
      </c>
      <c r="G161" s="198" t="s">
        <v>1358</v>
      </c>
    </row>
    <row r="162" spans="1:7" x14ac:dyDescent="0.55000000000000004">
      <c r="A162" s="210">
        <v>154</v>
      </c>
      <c r="B162" s="200" t="s">
        <v>1359</v>
      </c>
      <c r="C162" s="201"/>
      <c r="D162" s="199" t="s">
        <v>4</v>
      </c>
      <c r="E162" s="203" t="s">
        <v>1143</v>
      </c>
      <c r="F162" s="203" t="s">
        <v>1341</v>
      </c>
      <c r="G162" s="198" t="s">
        <v>1344</v>
      </c>
    </row>
    <row r="163" spans="1:7" x14ac:dyDescent="0.55000000000000004">
      <c r="A163" s="210">
        <v>155</v>
      </c>
      <c r="B163" s="200" t="s">
        <v>1360</v>
      </c>
      <c r="C163" s="201"/>
      <c r="D163" s="199" t="s">
        <v>4</v>
      </c>
      <c r="E163" s="203" t="s">
        <v>1143</v>
      </c>
      <c r="F163" s="203" t="s">
        <v>1341</v>
      </c>
      <c r="G163" s="198" t="s">
        <v>1361</v>
      </c>
    </row>
    <row r="164" spans="1:7" x14ac:dyDescent="0.55000000000000004">
      <c r="A164" s="210">
        <v>156</v>
      </c>
      <c r="B164" s="200" t="s">
        <v>1362</v>
      </c>
      <c r="C164" s="201"/>
      <c r="D164" s="199" t="s">
        <v>4</v>
      </c>
      <c r="E164" s="203" t="s">
        <v>1143</v>
      </c>
      <c r="F164" s="203" t="s">
        <v>1341</v>
      </c>
      <c r="G164" s="198" t="s">
        <v>1228</v>
      </c>
    </row>
    <row r="165" spans="1:7" x14ac:dyDescent="0.55000000000000004">
      <c r="A165" s="210">
        <v>157</v>
      </c>
      <c r="B165" s="200" t="s">
        <v>1363</v>
      </c>
      <c r="C165" s="201"/>
      <c r="D165" s="206" t="s">
        <v>83</v>
      </c>
      <c r="E165" s="203" t="s">
        <v>1150</v>
      </c>
      <c r="F165" s="203" t="s">
        <v>652</v>
      </c>
      <c r="G165" s="198" t="s">
        <v>1364</v>
      </c>
    </row>
    <row r="166" spans="1:7" x14ac:dyDescent="0.55000000000000004">
      <c r="A166" s="210">
        <v>158</v>
      </c>
      <c r="B166" s="200" t="s">
        <v>1365</v>
      </c>
      <c r="C166" s="201"/>
      <c r="D166" s="195" t="s">
        <v>213</v>
      </c>
      <c r="E166" s="203" t="s">
        <v>1150</v>
      </c>
      <c r="F166" s="203" t="s">
        <v>1366</v>
      </c>
      <c r="G166" s="198" t="s">
        <v>1155</v>
      </c>
    </row>
    <row r="167" spans="1:7" x14ac:dyDescent="0.55000000000000004">
      <c r="A167" s="210">
        <v>159</v>
      </c>
      <c r="B167" s="200" t="s">
        <v>1367</v>
      </c>
      <c r="C167" s="201"/>
      <c r="D167" s="199" t="s">
        <v>4</v>
      </c>
      <c r="E167" s="203" t="s">
        <v>1150</v>
      </c>
      <c r="F167" s="203" t="s">
        <v>92</v>
      </c>
      <c r="G167" s="198" t="s">
        <v>1368</v>
      </c>
    </row>
    <row r="168" spans="1:7" x14ac:dyDescent="0.55000000000000004">
      <c r="A168" s="210">
        <v>160</v>
      </c>
      <c r="B168" s="200" t="s">
        <v>1369</v>
      </c>
      <c r="C168" s="201"/>
      <c r="D168" s="199" t="s">
        <v>4</v>
      </c>
      <c r="E168" s="203" t="s">
        <v>1150</v>
      </c>
      <c r="F168" s="203" t="s">
        <v>92</v>
      </c>
      <c r="G168" s="198" t="s">
        <v>1368</v>
      </c>
    </row>
    <row r="169" spans="1:7" x14ac:dyDescent="0.55000000000000004">
      <c r="A169" s="210">
        <v>161</v>
      </c>
      <c r="B169" s="205" t="s">
        <v>1370</v>
      </c>
      <c r="C169" s="205"/>
      <c r="D169" s="199" t="s">
        <v>4</v>
      </c>
      <c r="E169" s="203" t="s">
        <v>1150</v>
      </c>
      <c r="F169" s="203" t="s">
        <v>92</v>
      </c>
      <c r="G169" s="198" t="s">
        <v>1246</v>
      </c>
    </row>
    <row r="170" spans="1:7" x14ac:dyDescent="0.55000000000000004">
      <c r="A170" s="210">
        <v>162</v>
      </c>
      <c r="B170" s="207" t="s">
        <v>1371</v>
      </c>
      <c r="C170" s="208"/>
      <c r="D170" s="199" t="s">
        <v>4</v>
      </c>
      <c r="E170" s="203" t="s">
        <v>1150</v>
      </c>
      <c r="F170" s="203" t="s">
        <v>92</v>
      </c>
      <c r="G170" s="198" t="s">
        <v>1180</v>
      </c>
    </row>
    <row r="171" spans="1:7" x14ac:dyDescent="0.55000000000000004">
      <c r="A171" s="210">
        <v>163</v>
      </c>
      <c r="B171" s="200" t="s">
        <v>1372</v>
      </c>
      <c r="C171" s="201"/>
      <c r="D171" s="204" t="s">
        <v>144</v>
      </c>
      <c r="E171" s="203" t="s">
        <v>1241</v>
      </c>
      <c r="F171" s="203" t="s">
        <v>145</v>
      </c>
      <c r="G171" s="198" t="s">
        <v>1246</v>
      </c>
    </row>
    <row r="172" spans="1:7" x14ac:dyDescent="0.55000000000000004">
      <c r="A172" s="210">
        <v>164</v>
      </c>
      <c r="B172" s="200" t="s">
        <v>1373</v>
      </c>
      <c r="C172" s="201"/>
      <c r="D172" s="199" t="s">
        <v>4</v>
      </c>
      <c r="E172" s="203" t="s">
        <v>1241</v>
      </c>
      <c r="F172" s="203" t="s">
        <v>774</v>
      </c>
      <c r="G172" s="198" t="s">
        <v>1298</v>
      </c>
    </row>
    <row r="173" spans="1:7" x14ac:dyDescent="0.55000000000000004">
      <c r="A173" s="210">
        <v>165</v>
      </c>
      <c r="B173" s="200" t="s">
        <v>1374</v>
      </c>
      <c r="C173" s="201"/>
      <c r="D173" s="202" t="s">
        <v>144</v>
      </c>
      <c r="E173" s="203" t="s">
        <v>1375</v>
      </c>
      <c r="F173" s="203" t="s">
        <v>149</v>
      </c>
      <c r="G173" s="198" t="s">
        <v>1298</v>
      </c>
    </row>
    <row r="174" spans="1:7" x14ac:dyDescent="0.55000000000000004">
      <c r="A174" s="210">
        <v>166</v>
      </c>
      <c r="B174" s="200" t="s">
        <v>850</v>
      </c>
      <c r="C174" s="201"/>
      <c r="D174" s="202" t="s">
        <v>144</v>
      </c>
      <c r="E174" s="203" t="s">
        <v>1375</v>
      </c>
      <c r="F174" s="203" t="s">
        <v>149</v>
      </c>
      <c r="G174" s="198" t="s">
        <v>1298</v>
      </c>
    </row>
    <row r="175" spans="1:7" x14ac:dyDescent="0.55000000000000004">
      <c r="A175" s="210">
        <v>167</v>
      </c>
      <c r="B175" s="200" t="s">
        <v>1376</v>
      </c>
      <c r="C175" s="201"/>
      <c r="D175" s="204" t="s">
        <v>144</v>
      </c>
      <c r="E175" s="203" t="s">
        <v>1190</v>
      </c>
      <c r="F175" s="203" t="s">
        <v>149</v>
      </c>
      <c r="G175" s="198" t="s">
        <v>1326</v>
      </c>
    </row>
    <row r="176" spans="1:7" x14ac:dyDescent="0.55000000000000004">
      <c r="A176" s="210">
        <v>168</v>
      </c>
      <c r="B176" s="200" t="s">
        <v>1377</v>
      </c>
      <c r="C176" s="201"/>
      <c r="D176" s="204" t="s">
        <v>144</v>
      </c>
      <c r="E176" s="203" t="s">
        <v>1190</v>
      </c>
      <c r="F176" s="203" t="s">
        <v>149</v>
      </c>
      <c r="G176" s="198" t="s">
        <v>1165</v>
      </c>
    </row>
    <row r="177" spans="1:7" x14ac:dyDescent="0.55000000000000004">
      <c r="A177" s="210">
        <v>169</v>
      </c>
      <c r="B177" s="200" t="s">
        <v>803</v>
      </c>
      <c r="C177" s="201"/>
      <c r="D177" s="204" t="s">
        <v>144</v>
      </c>
      <c r="E177" s="203" t="s">
        <v>1190</v>
      </c>
      <c r="F177" s="203" t="s">
        <v>149</v>
      </c>
      <c r="G177" s="198" t="s">
        <v>1165</v>
      </c>
    </row>
    <row r="178" spans="1:7" x14ac:dyDescent="0.55000000000000004">
      <c r="A178" s="210">
        <v>170</v>
      </c>
      <c r="B178" s="200" t="s">
        <v>1378</v>
      </c>
      <c r="C178" s="201"/>
      <c r="D178" s="204" t="s">
        <v>144</v>
      </c>
      <c r="E178" s="203" t="s">
        <v>1190</v>
      </c>
      <c r="F178" s="203" t="s">
        <v>149</v>
      </c>
      <c r="G178" s="198" t="s">
        <v>1326</v>
      </c>
    </row>
    <row r="179" spans="1:7" x14ac:dyDescent="0.55000000000000004">
      <c r="A179" s="210">
        <v>171</v>
      </c>
      <c r="B179" s="200" t="s">
        <v>1379</v>
      </c>
      <c r="C179" s="201"/>
      <c r="D179" s="204" t="s">
        <v>144</v>
      </c>
      <c r="E179" s="203" t="s">
        <v>1190</v>
      </c>
      <c r="F179" s="203" t="s">
        <v>149</v>
      </c>
      <c r="G179" s="198" t="s">
        <v>1298</v>
      </c>
    </row>
    <row r="180" spans="1:7" x14ac:dyDescent="0.55000000000000004">
      <c r="A180" s="210">
        <v>172</v>
      </c>
      <c r="B180" s="200" t="s">
        <v>1380</v>
      </c>
      <c r="C180" s="201"/>
      <c r="D180" s="204" t="s">
        <v>144</v>
      </c>
      <c r="E180" s="203" t="s">
        <v>1190</v>
      </c>
      <c r="F180" s="203" t="s">
        <v>149</v>
      </c>
      <c r="G180" s="198" t="s">
        <v>1197</v>
      </c>
    </row>
    <row r="181" spans="1:7" x14ac:dyDescent="0.55000000000000004">
      <c r="A181" s="210">
        <v>173</v>
      </c>
      <c r="B181" s="207" t="s">
        <v>1381</v>
      </c>
      <c r="C181" s="208"/>
      <c r="D181" s="206" t="s">
        <v>83</v>
      </c>
      <c r="E181" s="203" t="s">
        <v>1203</v>
      </c>
      <c r="F181" s="203" t="s">
        <v>84</v>
      </c>
      <c r="G181" s="198" t="s">
        <v>1122</v>
      </c>
    </row>
    <row r="182" spans="1:7" x14ac:dyDescent="0.55000000000000004">
      <c r="A182" s="227"/>
      <c r="B182" s="228"/>
      <c r="C182" s="228"/>
      <c r="D182" s="228"/>
      <c r="E182" s="229" t="s">
        <v>1324</v>
      </c>
      <c r="F182" s="228"/>
      <c r="G182" s="230"/>
    </row>
    <row r="183" spans="1:7" x14ac:dyDescent="0.55000000000000004">
      <c r="A183" s="210">
        <v>174</v>
      </c>
      <c r="B183" s="200" t="s">
        <v>1382</v>
      </c>
      <c r="C183" s="201"/>
      <c r="D183" s="199" t="s">
        <v>4</v>
      </c>
      <c r="E183" s="203" t="s">
        <v>1211</v>
      </c>
      <c r="F183" s="203" t="s">
        <v>123</v>
      </c>
      <c r="G183" s="198" t="s">
        <v>1155</v>
      </c>
    </row>
    <row r="184" spans="1:7" x14ac:dyDescent="0.55000000000000004">
      <c r="A184" s="210">
        <v>175</v>
      </c>
      <c r="B184" s="200" t="s">
        <v>1383</v>
      </c>
      <c r="C184" s="201"/>
      <c r="D184" s="199" t="s">
        <v>4</v>
      </c>
      <c r="E184" s="203" t="s">
        <v>1211</v>
      </c>
      <c r="F184" s="203" t="s">
        <v>123</v>
      </c>
      <c r="G184" s="198" t="s">
        <v>1161</v>
      </c>
    </row>
    <row r="185" spans="1:7" x14ac:dyDescent="0.55000000000000004">
      <c r="A185" s="210">
        <v>176</v>
      </c>
      <c r="B185" s="200" t="s">
        <v>1384</v>
      </c>
      <c r="C185" s="201"/>
      <c r="D185" s="199" t="s">
        <v>4</v>
      </c>
      <c r="E185" s="203" t="s">
        <v>1211</v>
      </c>
      <c r="F185" s="203" t="s">
        <v>123</v>
      </c>
      <c r="G185" s="198" t="s">
        <v>1385</v>
      </c>
    </row>
    <row r="186" spans="1:7" x14ac:dyDescent="0.55000000000000004">
      <c r="A186" s="210">
        <v>177</v>
      </c>
      <c r="B186" s="200" t="s">
        <v>1386</v>
      </c>
      <c r="C186" s="201"/>
      <c r="D186" s="199" t="s">
        <v>4</v>
      </c>
      <c r="E186" s="203" t="s">
        <v>1211</v>
      </c>
      <c r="F186" s="203" t="s">
        <v>123</v>
      </c>
      <c r="G186" s="198" t="s">
        <v>1161</v>
      </c>
    </row>
    <row r="187" spans="1:7" x14ac:dyDescent="0.55000000000000004">
      <c r="A187" s="210">
        <v>178</v>
      </c>
      <c r="B187" s="200" t="s">
        <v>1387</v>
      </c>
      <c r="C187" s="201"/>
      <c r="D187" s="199" t="s">
        <v>4</v>
      </c>
      <c r="E187" s="203" t="s">
        <v>1117</v>
      </c>
      <c r="F187" s="203" t="s">
        <v>128</v>
      </c>
      <c r="G187" s="198" t="s">
        <v>1217</v>
      </c>
    </row>
    <row r="188" spans="1:7" x14ac:dyDescent="0.55000000000000004">
      <c r="A188" s="210">
        <v>179</v>
      </c>
      <c r="B188" s="200" t="s">
        <v>1388</v>
      </c>
      <c r="C188" s="201"/>
      <c r="D188" s="212" t="s">
        <v>4</v>
      </c>
      <c r="E188" s="203" t="s">
        <v>1114</v>
      </c>
      <c r="F188" s="203" t="s">
        <v>187</v>
      </c>
      <c r="G188" s="198" t="s">
        <v>1389</v>
      </c>
    </row>
    <row r="189" spans="1:7" x14ac:dyDescent="0.55000000000000004">
      <c r="A189" s="210">
        <v>180</v>
      </c>
      <c r="B189" s="200" t="s">
        <v>1390</v>
      </c>
      <c r="C189" s="201"/>
      <c r="D189" s="231" t="s">
        <v>213</v>
      </c>
      <c r="E189" s="203" t="s">
        <v>1146</v>
      </c>
      <c r="F189" s="203" t="s">
        <v>214</v>
      </c>
      <c r="G189" s="198" t="s">
        <v>1391</v>
      </c>
    </row>
    <row r="190" spans="1:7" x14ac:dyDescent="0.55000000000000004">
      <c r="A190" s="210">
        <v>181</v>
      </c>
      <c r="B190" s="200" t="s">
        <v>1392</v>
      </c>
      <c r="C190" s="201"/>
      <c r="D190" s="231" t="s">
        <v>213</v>
      </c>
      <c r="E190" s="203" t="s">
        <v>1146</v>
      </c>
      <c r="F190" s="203" t="s">
        <v>214</v>
      </c>
      <c r="G190" s="198" t="s">
        <v>1393</v>
      </c>
    </row>
    <row r="191" spans="1:7" x14ac:dyDescent="0.55000000000000004">
      <c r="A191" s="210">
        <v>182</v>
      </c>
      <c r="B191" s="200" t="s">
        <v>1394</v>
      </c>
      <c r="C191" s="201"/>
      <c r="D191" s="231" t="s">
        <v>213</v>
      </c>
      <c r="E191" s="203" t="s">
        <v>1146</v>
      </c>
      <c r="F191" s="203" t="s">
        <v>214</v>
      </c>
      <c r="G191" s="198" t="s">
        <v>1393</v>
      </c>
    </row>
    <row r="192" spans="1:7" x14ac:dyDescent="0.55000000000000004">
      <c r="A192" s="210">
        <v>183</v>
      </c>
      <c r="B192" s="200" t="s">
        <v>1395</v>
      </c>
      <c r="C192" s="201"/>
      <c r="D192" s="212" t="s">
        <v>4</v>
      </c>
      <c r="E192" s="203" t="s">
        <v>1146</v>
      </c>
      <c r="F192" s="203" t="s">
        <v>92</v>
      </c>
      <c r="G192" s="198" t="s">
        <v>1396</v>
      </c>
    </row>
    <row r="193" spans="1:7" x14ac:dyDescent="0.55000000000000004">
      <c r="A193" s="210">
        <v>184</v>
      </c>
      <c r="B193" s="200" t="s">
        <v>1397</v>
      </c>
      <c r="C193" s="201"/>
      <c r="D193" s="232" t="s">
        <v>213</v>
      </c>
      <c r="E193" s="203" t="s">
        <v>1150</v>
      </c>
      <c r="F193" s="203" t="s">
        <v>214</v>
      </c>
      <c r="G193" s="198" t="s">
        <v>1398</v>
      </c>
    </row>
    <row r="194" spans="1:7" x14ac:dyDescent="0.55000000000000004">
      <c r="A194" s="210">
        <v>185</v>
      </c>
      <c r="B194" s="200" t="s">
        <v>1399</v>
      </c>
      <c r="C194" s="201"/>
      <c r="D194" s="199" t="s">
        <v>4</v>
      </c>
      <c r="E194" s="203" t="s">
        <v>1150</v>
      </c>
      <c r="F194" s="203" t="s">
        <v>92</v>
      </c>
      <c r="G194" s="198" t="s">
        <v>1400</v>
      </c>
    </row>
    <row r="195" spans="1:7" x14ac:dyDescent="0.55000000000000004">
      <c r="A195" s="210">
        <v>186</v>
      </c>
      <c r="B195" s="200" t="s">
        <v>1401</v>
      </c>
      <c r="C195" s="201"/>
      <c r="D195" s="199" t="s">
        <v>4</v>
      </c>
      <c r="E195" s="203" t="s">
        <v>1150</v>
      </c>
      <c r="F195" s="203" t="s">
        <v>92</v>
      </c>
      <c r="G195" s="198" t="s">
        <v>1400</v>
      </c>
    </row>
    <row r="196" spans="1:7" x14ac:dyDescent="0.55000000000000004">
      <c r="A196" s="210">
        <v>187</v>
      </c>
      <c r="B196" s="200" t="s">
        <v>831</v>
      </c>
      <c r="C196" s="201"/>
      <c r="D196" s="204" t="s">
        <v>144</v>
      </c>
      <c r="E196" s="203" t="s">
        <v>1241</v>
      </c>
      <c r="F196" s="203" t="s">
        <v>145</v>
      </c>
      <c r="G196" s="198" t="s">
        <v>1402</v>
      </c>
    </row>
    <row r="197" spans="1:7" x14ac:dyDescent="0.55000000000000004">
      <c r="A197" s="210">
        <v>188</v>
      </c>
      <c r="B197" s="200" t="s">
        <v>1403</v>
      </c>
      <c r="C197" s="201"/>
      <c r="D197" s="204" t="s">
        <v>144</v>
      </c>
      <c r="E197" s="203" t="s">
        <v>1241</v>
      </c>
      <c r="F197" s="203" t="s">
        <v>145</v>
      </c>
      <c r="G197" s="198" t="s">
        <v>1402</v>
      </c>
    </row>
    <row r="198" spans="1:7" x14ac:dyDescent="0.55000000000000004">
      <c r="A198" s="210">
        <v>189</v>
      </c>
      <c r="B198" s="200" t="s">
        <v>1404</v>
      </c>
      <c r="C198" s="201"/>
      <c r="D198" s="204" t="s">
        <v>144</v>
      </c>
      <c r="E198" s="203" t="s">
        <v>1241</v>
      </c>
      <c r="F198" s="203" t="s">
        <v>145</v>
      </c>
      <c r="G198" s="198" t="s">
        <v>1243</v>
      </c>
    </row>
    <row r="199" spans="1:7" x14ac:dyDescent="0.55000000000000004">
      <c r="A199" s="210">
        <v>190</v>
      </c>
      <c r="B199" s="200" t="s">
        <v>1405</v>
      </c>
      <c r="C199" s="201"/>
      <c r="D199" s="204" t="s">
        <v>144</v>
      </c>
      <c r="E199" s="203" t="s">
        <v>1241</v>
      </c>
      <c r="F199" s="203" t="s">
        <v>145</v>
      </c>
      <c r="G199" s="198" t="s">
        <v>1193</v>
      </c>
    </row>
    <row r="200" spans="1:7" x14ac:dyDescent="0.55000000000000004">
      <c r="A200" s="210">
        <v>191</v>
      </c>
      <c r="B200" s="200" t="s">
        <v>1406</v>
      </c>
      <c r="C200" s="201"/>
      <c r="D200" s="204" t="s">
        <v>144</v>
      </c>
      <c r="E200" s="203" t="s">
        <v>1241</v>
      </c>
      <c r="F200" s="203" t="s">
        <v>145</v>
      </c>
      <c r="G200" s="198" t="s">
        <v>1193</v>
      </c>
    </row>
    <row r="201" spans="1:7" x14ac:dyDescent="0.55000000000000004">
      <c r="A201" s="210">
        <v>192</v>
      </c>
      <c r="B201" s="200" t="s">
        <v>1407</v>
      </c>
      <c r="C201" s="201"/>
      <c r="D201" s="204" t="s">
        <v>144</v>
      </c>
      <c r="E201" s="203" t="s">
        <v>1241</v>
      </c>
      <c r="F201" s="203" t="s">
        <v>145</v>
      </c>
      <c r="G201" s="198" t="s">
        <v>1124</v>
      </c>
    </row>
    <row r="202" spans="1:7" x14ac:dyDescent="0.55000000000000004">
      <c r="A202" s="210">
        <v>193</v>
      </c>
      <c r="B202" s="200" t="s">
        <v>847</v>
      </c>
      <c r="C202" s="201"/>
      <c r="D202" s="202" t="s">
        <v>144</v>
      </c>
      <c r="E202" s="203" t="s">
        <v>1188</v>
      </c>
      <c r="F202" s="203" t="s">
        <v>149</v>
      </c>
      <c r="G202" s="198" t="s">
        <v>1278</v>
      </c>
    </row>
    <row r="203" spans="1:7" x14ac:dyDescent="0.55000000000000004">
      <c r="A203" s="227"/>
      <c r="B203" s="228"/>
      <c r="C203" s="228"/>
      <c r="D203" s="228"/>
      <c r="E203" s="229" t="s">
        <v>1408</v>
      </c>
      <c r="F203" s="228"/>
      <c r="G203" s="230"/>
    </row>
    <row r="204" spans="1:7" x14ac:dyDescent="0.55000000000000004">
      <c r="A204" s="220"/>
      <c r="B204" s="221"/>
      <c r="C204" s="221"/>
      <c r="D204" s="222" t="s">
        <v>1323</v>
      </c>
      <c r="E204" s="223"/>
      <c r="F204" s="223"/>
      <c r="G204" s="224"/>
    </row>
    <row r="205" spans="1:7" x14ac:dyDescent="0.55000000000000004">
      <c r="A205" s="227"/>
      <c r="B205" s="228"/>
      <c r="C205" s="228"/>
      <c r="D205" s="228"/>
      <c r="E205" s="229" t="s">
        <v>1409</v>
      </c>
      <c r="F205" s="228"/>
      <c r="G205" s="230"/>
    </row>
    <row r="206" spans="1:7" x14ac:dyDescent="0.55000000000000004">
      <c r="A206" s="210">
        <v>194</v>
      </c>
      <c r="B206" s="200" t="s">
        <v>1410</v>
      </c>
      <c r="C206" s="201"/>
      <c r="D206" s="199" t="s">
        <v>4</v>
      </c>
      <c r="E206" s="203" t="s">
        <v>1211</v>
      </c>
      <c r="F206" s="203" t="s">
        <v>123</v>
      </c>
      <c r="G206" s="198" t="s">
        <v>1385</v>
      </c>
    </row>
    <row r="207" spans="1:7" x14ac:dyDescent="0.55000000000000004">
      <c r="A207" s="210">
        <v>195</v>
      </c>
      <c r="B207" s="200" t="s">
        <v>1411</v>
      </c>
      <c r="C207" s="201"/>
      <c r="D207" s="226" t="s">
        <v>952</v>
      </c>
      <c r="E207" s="203" t="s">
        <v>1211</v>
      </c>
      <c r="F207" s="203" t="s">
        <v>1357</v>
      </c>
      <c r="G207" s="198" t="s">
        <v>1272</v>
      </c>
    </row>
    <row r="208" spans="1:7" x14ac:dyDescent="0.55000000000000004">
      <c r="A208" s="210">
        <v>196</v>
      </c>
      <c r="B208" s="200" t="s">
        <v>1412</v>
      </c>
      <c r="C208" s="201"/>
      <c r="D208" s="226" t="s">
        <v>952</v>
      </c>
      <c r="E208" s="203" t="s">
        <v>1211</v>
      </c>
      <c r="F208" s="203" t="s">
        <v>1357</v>
      </c>
      <c r="G208" s="198" t="s">
        <v>1413</v>
      </c>
    </row>
    <row r="209" spans="1:7" x14ac:dyDescent="0.55000000000000004">
      <c r="A209" s="210">
        <v>197</v>
      </c>
      <c r="B209" s="200" t="s">
        <v>1414</v>
      </c>
      <c r="C209" s="201"/>
      <c r="D209" s="199" t="s">
        <v>4</v>
      </c>
      <c r="E209" s="203" t="s">
        <v>1114</v>
      </c>
      <c r="F209" s="203" t="s">
        <v>176</v>
      </c>
      <c r="G209" s="198" t="s">
        <v>1415</v>
      </c>
    </row>
    <row r="210" spans="1:7" x14ac:dyDescent="0.55000000000000004">
      <c r="A210" s="210">
        <v>198</v>
      </c>
      <c r="B210" s="200" t="s">
        <v>1416</v>
      </c>
      <c r="C210" s="201"/>
      <c r="D210" s="199" t="s">
        <v>4</v>
      </c>
      <c r="E210" s="203" t="s">
        <v>1117</v>
      </c>
      <c r="F210" s="203" t="s">
        <v>128</v>
      </c>
      <c r="G210" s="198" t="s">
        <v>1230</v>
      </c>
    </row>
    <row r="211" spans="1:7" x14ac:dyDescent="0.55000000000000004">
      <c r="A211" s="210">
        <v>199</v>
      </c>
      <c r="B211" s="200" t="s">
        <v>1417</v>
      </c>
      <c r="C211" s="201"/>
      <c r="D211" s="211" t="s">
        <v>138</v>
      </c>
      <c r="E211" s="203" t="s">
        <v>1117</v>
      </c>
      <c r="F211" s="203" t="s">
        <v>139</v>
      </c>
      <c r="G211" s="198" t="s">
        <v>1418</v>
      </c>
    </row>
    <row r="212" spans="1:7" x14ac:dyDescent="0.55000000000000004">
      <c r="A212" s="210">
        <v>200</v>
      </c>
      <c r="B212" s="200" t="s">
        <v>1419</v>
      </c>
      <c r="C212" s="201"/>
      <c r="D212" s="212" t="s">
        <v>4</v>
      </c>
      <c r="E212" s="203" t="s">
        <v>1114</v>
      </c>
      <c r="F212" s="203" t="s">
        <v>187</v>
      </c>
      <c r="G212" s="198" t="s">
        <v>1420</v>
      </c>
    </row>
    <row r="213" spans="1:7" x14ac:dyDescent="0.55000000000000004">
      <c r="A213" s="210">
        <v>201</v>
      </c>
      <c r="B213" s="200" t="s">
        <v>1421</v>
      </c>
      <c r="C213" s="201"/>
      <c r="D213" s="212" t="s">
        <v>4</v>
      </c>
      <c r="E213" s="203" t="s">
        <v>1114</v>
      </c>
      <c r="F213" s="203" t="s">
        <v>187</v>
      </c>
      <c r="G213" s="198" t="s">
        <v>1422</v>
      </c>
    </row>
    <row r="214" spans="1:7" x14ac:dyDescent="0.55000000000000004">
      <c r="A214" s="210">
        <v>202</v>
      </c>
      <c r="B214" s="205" t="s">
        <v>1423</v>
      </c>
      <c r="C214" s="205"/>
      <c r="D214" s="212" t="s">
        <v>4</v>
      </c>
      <c r="E214" s="203" t="s">
        <v>1114</v>
      </c>
      <c r="F214" s="203" t="s">
        <v>187</v>
      </c>
      <c r="G214" s="198" t="s">
        <v>1350</v>
      </c>
    </row>
    <row r="215" spans="1:7" x14ac:dyDescent="0.55000000000000004">
      <c r="A215" s="210">
        <v>203</v>
      </c>
      <c r="B215" s="205" t="s">
        <v>1424</v>
      </c>
      <c r="C215" s="205"/>
      <c r="D215" s="212" t="s">
        <v>4</v>
      </c>
      <c r="E215" s="203" t="s">
        <v>1425</v>
      </c>
      <c r="F215" s="203" t="s">
        <v>1426</v>
      </c>
      <c r="G215" s="203" t="s">
        <v>1427</v>
      </c>
    </row>
    <row r="216" spans="1:7" x14ac:dyDescent="0.55000000000000004">
      <c r="A216" s="210">
        <v>204</v>
      </c>
      <c r="B216" s="205" t="s">
        <v>1428</v>
      </c>
      <c r="C216" s="205"/>
      <c r="D216" s="195" t="s">
        <v>213</v>
      </c>
      <c r="E216" s="203" t="s">
        <v>1150</v>
      </c>
      <c r="F216" s="203" t="s">
        <v>214</v>
      </c>
      <c r="G216" s="198" t="s">
        <v>1398</v>
      </c>
    </row>
    <row r="217" spans="1:7" x14ac:dyDescent="0.55000000000000004">
      <c r="A217" s="210">
        <v>205</v>
      </c>
      <c r="B217" s="203" t="s">
        <v>854</v>
      </c>
      <c r="C217" s="203"/>
      <c r="D217" s="202" t="s">
        <v>144</v>
      </c>
      <c r="E217" s="203" t="s">
        <v>1188</v>
      </c>
      <c r="F217" s="203" t="s">
        <v>149</v>
      </c>
      <c r="G217" s="198" t="s">
        <v>1429</v>
      </c>
    </row>
    <row r="218" spans="1:7" x14ac:dyDescent="0.55000000000000004">
      <c r="A218" s="210">
        <v>206</v>
      </c>
      <c r="B218" s="203" t="s">
        <v>857</v>
      </c>
      <c r="C218" s="203"/>
      <c r="D218" s="202" t="s">
        <v>144</v>
      </c>
      <c r="E218" s="203" t="s">
        <v>1188</v>
      </c>
      <c r="F218" s="203" t="s">
        <v>149</v>
      </c>
      <c r="G218" s="198" t="s">
        <v>1350</v>
      </c>
    </row>
    <row r="219" spans="1:7" x14ac:dyDescent="0.55000000000000004">
      <c r="A219" s="210">
        <v>207</v>
      </c>
      <c r="B219" s="203" t="s">
        <v>812</v>
      </c>
      <c r="C219" s="203"/>
      <c r="D219" s="204" t="s">
        <v>144</v>
      </c>
      <c r="E219" s="203" t="s">
        <v>1190</v>
      </c>
      <c r="F219" s="203" t="s">
        <v>149</v>
      </c>
      <c r="G219" s="198" t="s">
        <v>1430</v>
      </c>
    </row>
    <row r="220" spans="1:7" x14ac:dyDescent="0.55000000000000004">
      <c r="A220" s="210">
        <v>208</v>
      </c>
      <c r="B220" s="203" t="s">
        <v>815</v>
      </c>
      <c r="C220" s="203"/>
      <c r="D220" s="204" t="s">
        <v>144</v>
      </c>
      <c r="E220" s="203" t="s">
        <v>1190</v>
      </c>
      <c r="F220" s="203" t="s">
        <v>149</v>
      </c>
      <c r="G220" s="198" t="s">
        <v>1431</v>
      </c>
    </row>
    <row r="221" spans="1:7" x14ac:dyDescent="0.55000000000000004">
      <c r="A221" s="210">
        <v>209</v>
      </c>
      <c r="B221" s="203" t="s">
        <v>1432</v>
      </c>
      <c r="C221" s="203"/>
      <c r="D221" s="204" t="s">
        <v>144</v>
      </c>
      <c r="E221" s="203" t="s">
        <v>1190</v>
      </c>
      <c r="F221" s="203" t="s">
        <v>149</v>
      </c>
      <c r="G221" s="198" t="s">
        <v>1122</v>
      </c>
    </row>
    <row r="222" spans="1:7" x14ac:dyDescent="0.55000000000000004">
      <c r="A222" s="215"/>
      <c r="B222" s="176"/>
      <c r="C222" s="176"/>
      <c r="E222" s="176"/>
      <c r="F222" s="176"/>
      <c r="G222" s="218"/>
    </row>
    <row r="223" spans="1:7" x14ac:dyDescent="0.55000000000000004">
      <c r="A223" s="215"/>
      <c r="B223" s="176"/>
      <c r="C223" s="176"/>
      <c r="E223" s="176"/>
      <c r="F223" s="176"/>
      <c r="G223" s="218"/>
    </row>
    <row r="224" spans="1:7" x14ac:dyDescent="0.55000000000000004">
      <c r="A224" s="215"/>
      <c r="B224" s="176"/>
      <c r="C224" s="176"/>
      <c r="E224" s="176"/>
      <c r="F224" s="176"/>
      <c r="G224" s="218"/>
    </row>
    <row r="225" spans="1:7" x14ac:dyDescent="0.55000000000000004">
      <c r="A225" s="215"/>
      <c r="B225" s="176"/>
      <c r="C225" s="176"/>
      <c r="E225" s="176"/>
      <c r="F225" s="176"/>
      <c r="G225" s="218"/>
    </row>
    <row r="226" spans="1:7" x14ac:dyDescent="0.55000000000000004">
      <c r="A226" s="215"/>
      <c r="B226" s="176"/>
      <c r="C226" s="176"/>
      <c r="E226" s="176"/>
      <c r="F226" s="176"/>
      <c r="G226" s="218"/>
    </row>
    <row r="227" spans="1:7" x14ac:dyDescent="0.55000000000000004">
      <c r="A227" s="215"/>
      <c r="B227" s="176"/>
      <c r="C227" s="176"/>
      <c r="E227" s="176"/>
      <c r="F227" s="176"/>
      <c r="G227" s="218"/>
    </row>
    <row r="228" spans="1:7" x14ac:dyDescent="0.55000000000000004">
      <c r="A228" s="215"/>
      <c r="B228" s="176"/>
      <c r="C228" s="176"/>
      <c r="E228" s="176"/>
      <c r="F228" s="176"/>
      <c r="G228" s="218"/>
    </row>
    <row r="229" spans="1:7" x14ac:dyDescent="0.55000000000000004">
      <c r="A229" s="215"/>
      <c r="B229" s="176"/>
      <c r="C229" s="176"/>
      <c r="E229" s="176"/>
      <c r="F229" s="176"/>
      <c r="G229" s="218"/>
    </row>
    <row r="230" spans="1:7" x14ac:dyDescent="0.55000000000000004">
      <c r="A230" s="215"/>
      <c r="B230" s="176"/>
      <c r="C230" s="176"/>
      <c r="E230" s="176"/>
      <c r="F230" s="176"/>
      <c r="G230" s="218"/>
    </row>
    <row r="231" spans="1:7" x14ac:dyDescent="0.55000000000000004">
      <c r="A231" s="215"/>
      <c r="B231" s="176"/>
      <c r="C231" s="176"/>
      <c r="E231" s="176"/>
      <c r="F231" s="176"/>
      <c r="G231" s="218"/>
    </row>
    <row r="232" spans="1:7" x14ac:dyDescent="0.55000000000000004">
      <c r="A232" s="215"/>
      <c r="B232" s="176"/>
      <c r="C232" s="176"/>
      <c r="E232" s="176"/>
      <c r="F232" s="176"/>
      <c r="G232" s="218"/>
    </row>
    <row r="233" spans="1:7" x14ac:dyDescent="0.55000000000000004">
      <c r="A233" s="215"/>
      <c r="B233" s="176"/>
      <c r="C233" s="176"/>
      <c r="E233" s="176"/>
      <c r="F233" s="176"/>
      <c r="G233" s="218"/>
    </row>
    <row r="234" spans="1:7" x14ac:dyDescent="0.55000000000000004">
      <c r="A234" s="215"/>
      <c r="B234" s="176"/>
      <c r="C234" s="176"/>
      <c r="E234" s="176"/>
      <c r="F234" s="176"/>
      <c r="G234" s="218"/>
    </row>
    <row r="235" spans="1:7" x14ac:dyDescent="0.55000000000000004">
      <c r="A235" s="215"/>
      <c r="B235" s="176"/>
      <c r="C235" s="176"/>
      <c r="E235" s="176"/>
      <c r="F235" s="176"/>
      <c r="G235" s="218"/>
    </row>
    <row r="236" spans="1:7" x14ac:dyDescent="0.55000000000000004">
      <c r="A236" s="215"/>
      <c r="B236" s="176"/>
      <c r="C236" s="176"/>
      <c r="E236" s="176"/>
      <c r="F236" s="176"/>
      <c r="G236" s="218"/>
    </row>
    <row r="237" spans="1:7" x14ac:dyDescent="0.55000000000000004">
      <c r="A237" s="215"/>
      <c r="B237" s="176"/>
      <c r="C237" s="176"/>
      <c r="E237" s="176"/>
      <c r="F237" s="176"/>
      <c r="G237" s="218"/>
    </row>
    <row r="238" spans="1:7" x14ac:dyDescent="0.55000000000000004">
      <c r="A238" s="215"/>
      <c r="B238" s="176"/>
      <c r="C238" s="176"/>
      <c r="E238" s="176"/>
      <c r="F238" s="176"/>
      <c r="G238" s="218"/>
    </row>
    <row r="239" spans="1:7" x14ac:dyDescent="0.55000000000000004">
      <c r="A239" s="215"/>
      <c r="B239" s="176"/>
      <c r="C239" s="176"/>
      <c r="E239" s="176"/>
      <c r="F239" s="176"/>
      <c r="G239" s="218"/>
    </row>
    <row r="240" spans="1:7" x14ac:dyDescent="0.55000000000000004">
      <c r="A240" s="215"/>
      <c r="B240" s="176"/>
      <c r="C240" s="176"/>
      <c r="E240" s="176"/>
      <c r="F240" s="176"/>
      <c r="G240" s="218"/>
    </row>
    <row r="241" spans="1:7" x14ac:dyDescent="0.55000000000000004">
      <c r="A241" s="215"/>
      <c r="B241" s="176"/>
      <c r="C241" s="176"/>
      <c r="E241" s="176"/>
      <c r="F241" s="176"/>
      <c r="G241" s="218"/>
    </row>
    <row r="242" spans="1:7" x14ac:dyDescent="0.55000000000000004">
      <c r="A242" s="215"/>
      <c r="B242" s="176"/>
      <c r="C242" s="176"/>
      <c r="E242" s="176"/>
      <c r="F242" s="176"/>
      <c r="G242" s="218"/>
    </row>
    <row r="243" spans="1:7" x14ac:dyDescent="0.55000000000000004">
      <c r="A243" s="215"/>
      <c r="B243" s="176"/>
      <c r="C243" s="176"/>
      <c r="E243" s="176"/>
      <c r="F243" s="176"/>
      <c r="G243" s="218"/>
    </row>
    <row r="244" spans="1:7" x14ac:dyDescent="0.55000000000000004">
      <c r="A244" s="215"/>
      <c r="B244" s="176"/>
      <c r="C244" s="176"/>
      <c r="E244" s="176"/>
      <c r="F244" s="176"/>
      <c r="G244" s="218"/>
    </row>
    <row r="245" spans="1:7" x14ac:dyDescent="0.55000000000000004">
      <c r="A245" s="215"/>
      <c r="B245" s="176"/>
      <c r="C245" s="176"/>
      <c r="E245" s="176"/>
      <c r="F245" s="176"/>
      <c r="G245" s="218"/>
    </row>
    <row r="246" spans="1:7" x14ac:dyDescent="0.55000000000000004">
      <c r="A246" s="215"/>
      <c r="B246" s="176"/>
      <c r="C246" s="176"/>
      <c r="E246" s="176"/>
      <c r="F246" s="176"/>
      <c r="G246" s="218"/>
    </row>
    <row r="247" spans="1:7" x14ac:dyDescent="0.55000000000000004">
      <c r="A247" s="215"/>
      <c r="B247" s="176"/>
      <c r="C247" s="176"/>
      <c r="E247" s="176"/>
      <c r="F247" s="176"/>
      <c r="G247" s="218"/>
    </row>
    <row r="248" spans="1:7" x14ac:dyDescent="0.55000000000000004">
      <c r="A248" s="215"/>
      <c r="B248" s="176"/>
      <c r="C248" s="176"/>
      <c r="E248" s="176"/>
      <c r="F248" s="176"/>
      <c r="G248" s="218"/>
    </row>
    <row r="249" spans="1:7" x14ac:dyDescent="0.55000000000000004">
      <c r="A249" s="215"/>
      <c r="B249" s="176"/>
      <c r="C249" s="176"/>
      <c r="E249" s="176"/>
      <c r="F249" s="176"/>
      <c r="G249" s="218"/>
    </row>
    <row r="250" spans="1:7" x14ac:dyDescent="0.55000000000000004">
      <c r="A250" s="215"/>
      <c r="B250" s="176"/>
      <c r="C250" s="176"/>
      <c r="E250" s="176"/>
      <c r="F250" s="176"/>
      <c r="G250" s="218"/>
    </row>
    <row r="251" spans="1:7" x14ac:dyDescent="0.55000000000000004">
      <c r="A251" s="215"/>
      <c r="B251" s="176"/>
      <c r="C251" s="176"/>
      <c r="E251" s="176"/>
      <c r="F251" s="176"/>
      <c r="G251" s="218"/>
    </row>
    <row r="252" spans="1:7" x14ac:dyDescent="0.55000000000000004">
      <c r="A252" s="215"/>
      <c r="B252" s="176"/>
      <c r="C252" s="176"/>
      <c r="E252" s="176"/>
      <c r="F252" s="176"/>
      <c r="G252" s="218"/>
    </row>
    <row r="253" spans="1:7" x14ac:dyDescent="0.55000000000000004">
      <c r="A253" s="215"/>
      <c r="B253" s="176"/>
      <c r="C253" s="176"/>
      <c r="E253" s="176"/>
      <c r="F253" s="176"/>
      <c r="G253" s="218"/>
    </row>
    <row r="254" spans="1:7" x14ac:dyDescent="0.55000000000000004">
      <c r="A254" s="215"/>
      <c r="B254" s="176"/>
      <c r="C254" s="176"/>
      <c r="E254" s="176"/>
      <c r="F254" s="176"/>
      <c r="G254" s="218"/>
    </row>
    <row r="255" spans="1:7" x14ac:dyDescent="0.55000000000000004">
      <c r="A255" s="215"/>
      <c r="B255" s="176"/>
      <c r="C255" s="176"/>
      <c r="E255" s="176"/>
      <c r="F255" s="176"/>
      <c r="G255" s="218"/>
    </row>
    <row r="256" spans="1:7" x14ac:dyDescent="0.55000000000000004">
      <c r="A256" s="215"/>
      <c r="B256" s="176"/>
      <c r="C256" s="176"/>
      <c r="E256" s="176"/>
      <c r="F256" s="176"/>
      <c r="G256" s="218"/>
    </row>
    <row r="257" spans="1:7" x14ac:dyDescent="0.55000000000000004">
      <c r="A257" s="215"/>
      <c r="B257" s="176"/>
      <c r="C257" s="176"/>
      <c r="E257" s="176"/>
      <c r="F257" s="176"/>
      <c r="G257" s="218"/>
    </row>
    <row r="258" spans="1:7" x14ac:dyDescent="0.55000000000000004">
      <c r="A258" s="215"/>
      <c r="B258" s="176"/>
      <c r="C258" s="176"/>
      <c r="E258" s="176"/>
      <c r="F258" s="176"/>
      <c r="G258" s="218"/>
    </row>
    <row r="259" spans="1:7" x14ac:dyDescent="0.55000000000000004">
      <c r="A259" s="215"/>
      <c r="B259" s="176"/>
      <c r="C259" s="176"/>
      <c r="E259" s="176"/>
      <c r="F259" s="176"/>
      <c r="G259" s="218"/>
    </row>
    <row r="260" spans="1:7" x14ac:dyDescent="0.55000000000000004">
      <c r="A260" s="215"/>
      <c r="B260" s="176"/>
      <c r="C260" s="176"/>
      <c r="E260" s="176"/>
      <c r="F260" s="176"/>
      <c r="G260" s="218"/>
    </row>
    <row r="261" spans="1:7" x14ac:dyDescent="0.55000000000000004">
      <c r="A261" s="215"/>
      <c r="B261" s="176"/>
      <c r="C261" s="176"/>
      <c r="E261" s="176"/>
      <c r="F261" s="176"/>
      <c r="G261" s="218"/>
    </row>
    <row r="262" spans="1:7" x14ac:dyDescent="0.55000000000000004">
      <c r="A262" s="215"/>
      <c r="B262" s="176"/>
      <c r="C262" s="176"/>
      <c r="E262" s="176"/>
      <c r="F262" s="176"/>
      <c r="G262" s="218"/>
    </row>
    <row r="263" spans="1:7" x14ac:dyDescent="0.55000000000000004">
      <c r="A263" s="215"/>
      <c r="B263" s="176"/>
      <c r="C263" s="176"/>
      <c r="E263" s="176"/>
      <c r="F263" s="176"/>
      <c r="G263" s="218"/>
    </row>
    <row r="264" spans="1:7" x14ac:dyDescent="0.55000000000000004">
      <c r="A264" s="215"/>
      <c r="B264" s="176"/>
      <c r="C264" s="176"/>
      <c r="E264" s="176"/>
      <c r="F264" s="176"/>
      <c r="G264" s="218"/>
    </row>
    <row r="265" spans="1:7" x14ac:dyDescent="0.55000000000000004">
      <c r="A265" s="215"/>
      <c r="B265" s="176"/>
      <c r="C265" s="176"/>
      <c r="E265" s="176"/>
      <c r="F265" s="176"/>
      <c r="G265" s="218"/>
    </row>
    <row r="266" spans="1:7" x14ac:dyDescent="0.55000000000000004">
      <c r="A266" s="215"/>
      <c r="B266" s="176"/>
      <c r="C266" s="176"/>
      <c r="E266" s="176"/>
      <c r="F266" s="176"/>
      <c r="G266" s="218"/>
    </row>
    <row r="267" spans="1:7" x14ac:dyDescent="0.55000000000000004">
      <c r="A267" s="215"/>
      <c r="B267" s="176"/>
      <c r="C267" s="176"/>
      <c r="E267" s="176"/>
      <c r="F267" s="176"/>
      <c r="G267" s="218"/>
    </row>
    <row r="268" spans="1:7" x14ac:dyDescent="0.55000000000000004">
      <c r="A268" s="215"/>
      <c r="B268" s="176"/>
      <c r="C268" s="176"/>
      <c r="E268" s="176"/>
      <c r="F268" s="176"/>
      <c r="G268" s="218"/>
    </row>
    <row r="269" spans="1:7" x14ac:dyDescent="0.55000000000000004">
      <c r="A269" s="215"/>
      <c r="B269" s="176"/>
      <c r="C269" s="176"/>
      <c r="E269" s="176"/>
      <c r="F269" s="176"/>
      <c r="G269" s="218"/>
    </row>
    <row r="270" spans="1:7" x14ac:dyDescent="0.55000000000000004">
      <c r="A270" s="215"/>
      <c r="B270" s="176"/>
      <c r="C270" s="176"/>
      <c r="E270" s="176"/>
      <c r="F270" s="176"/>
      <c r="G270" s="218"/>
    </row>
    <row r="271" spans="1:7" x14ac:dyDescent="0.55000000000000004">
      <c r="A271" s="215"/>
      <c r="B271" s="176"/>
      <c r="C271" s="176"/>
      <c r="E271" s="176"/>
      <c r="F271" s="176"/>
      <c r="G271" s="218"/>
    </row>
    <row r="272" spans="1:7" x14ac:dyDescent="0.55000000000000004">
      <c r="A272" s="215"/>
      <c r="B272" s="176"/>
      <c r="C272" s="176"/>
      <c r="E272" s="176"/>
      <c r="F272" s="176"/>
      <c r="G272" s="218"/>
    </row>
    <row r="273" spans="1:7" x14ac:dyDescent="0.55000000000000004">
      <c r="A273" s="215"/>
      <c r="B273" s="176"/>
      <c r="C273" s="176"/>
      <c r="E273" s="176"/>
      <c r="F273" s="176"/>
      <c r="G273" s="218"/>
    </row>
    <row r="274" spans="1:7" x14ac:dyDescent="0.55000000000000004">
      <c r="A274" s="215"/>
      <c r="B274" s="176"/>
      <c r="C274" s="176"/>
      <c r="E274" s="176"/>
      <c r="F274" s="176"/>
      <c r="G274" s="218"/>
    </row>
    <row r="275" spans="1:7" x14ac:dyDescent="0.55000000000000004">
      <c r="A275" s="215"/>
      <c r="B275" s="176"/>
      <c r="C275" s="176"/>
      <c r="E275" s="176"/>
      <c r="F275" s="176"/>
      <c r="G275" s="218"/>
    </row>
    <row r="276" spans="1:7" x14ac:dyDescent="0.55000000000000004">
      <c r="A276" s="215"/>
      <c r="B276" s="176"/>
      <c r="C276" s="176"/>
      <c r="E276" s="176"/>
      <c r="F276" s="176"/>
      <c r="G276" s="218"/>
    </row>
    <row r="277" spans="1:7" x14ac:dyDescent="0.55000000000000004">
      <c r="A277" s="215"/>
      <c r="B277" s="176"/>
      <c r="C277" s="176"/>
      <c r="E277" s="176"/>
      <c r="F277" s="176"/>
      <c r="G277" s="218"/>
    </row>
    <row r="278" spans="1:7" x14ac:dyDescent="0.55000000000000004">
      <c r="A278" s="215"/>
      <c r="B278" s="176"/>
      <c r="C278" s="176"/>
      <c r="E278" s="176"/>
      <c r="F278" s="176"/>
      <c r="G278" s="218"/>
    </row>
    <row r="279" spans="1:7" x14ac:dyDescent="0.55000000000000004">
      <c r="A279" s="215"/>
      <c r="B279" s="176"/>
      <c r="C279" s="176"/>
      <c r="E279" s="176"/>
      <c r="F279" s="176"/>
      <c r="G279" s="218"/>
    </row>
    <row r="280" spans="1:7" x14ac:dyDescent="0.55000000000000004">
      <c r="A280" s="215"/>
      <c r="B280" s="176"/>
      <c r="C280" s="176"/>
      <c r="E280" s="176"/>
      <c r="F280" s="176"/>
      <c r="G280" s="218"/>
    </row>
    <row r="281" spans="1:7" x14ac:dyDescent="0.55000000000000004">
      <c r="A281" s="215"/>
      <c r="B281" s="176"/>
      <c r="C281" s="176"/>
      <c r="E281" s="176"/>
      <c r="F281" s="176"/>
      <c r="G281" s="218"/>
    </row>
    <row r="282" spans="1:7" x14ac:dyDescent="0.55000000000000004">
      <c r="A282" s="215"/>
      <c r="B282" s="176"/>
      <c r="C282" s="176"/>
      <c r="E282" s="176"/>
      <c r="F282" s="176"/>
      <c r="G282" s="218"/>
    </row>
  </sheetData>
  <mergeCells count="211">
    <mergeCell ref="B216:C216"/>
    <mergeCell ref="B210:C210"/>
    <mergeCell ref="B211:C211"/>
    <mergeCell ref="B212:C212"/>
    <mergeCell ref="B213:C213"/>
    <mergeCell ref="B214:C214"/>
    <mergeCell ref="B215:C215"/>
    <mergeCell ref="B202:C202"/>
    <mergeCell ref="B204:C204"/>
    <mergeCell ref="B206:C206"/>
    <mergeCell ref="B207:C207"/>
    <mergeCell ref="B208:C208"/>
    <mergeCell ref="B209:C209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7:C177"/>
    <mergeCell ref="B178:C178"/>
    <mergeCell ref="B179:C179"/>
    <mergeCell ref="B180:C180"/>
    <mergeCell ref="B181:C181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39:C139"/>
    <mergeCell ref="B141:C141"/>
    <mergeCell ref="B143:C143"/>
    <mergeCell ref="B144:C144"/>
    <mergeCell ref="B145:C145"/>
    <mergeCell ref="B146:C146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A56:G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G1"/>
    <mergeCell ref="A2:G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2.1.2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2022-04-12T03:27:51Z</dcterms:created>
  <dcterms:modified xsi:type="dcterms:W3CDTF">2022-04-12T03:28:00Z</dcterms:modified>
</cp:coreProperties>
</file>