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1.2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REF_CURR_LANG">#REF!</definedName>
    <definedName name="REF_UNIV">#REF!</definedName>
    <definedName name="rr">#REF!</definedName>
    <definedName name="คณะ">[7]Name!$A$2:$A$12</definedName>
    <definedName name="โครงการ">[7]Name!$A$16:$A$17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2" l="1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P34" i="1"/>
  <c r="N34" i="1"/>
  <c r="G34" i="1"/>
  <c r="E34" i="1"/>
  <c r="D34" i="1"/>
  <c r="B34" i="1"/>
  <c r="A34" i="1"/>
  <c r="S33" i="1"/>
  <c r="Q33" i="1"/>
  <c r="P33" i="1"/>
  <c r="K33" i="1"/>
  <c r="J33" i="1"/>
  <c r="I33" i="1"/>
  <c r="H33" i="1"/>
  <c r="G33" i="1"/>
  <c r="F33" i="1"/>
  <c r="E33" i="1"/>
  <c r="D33" i="1"/>
  <c r="B33" i="1"/>
  <c r="A33" i="1"/>
  <c r="S32" i="1"/>
  <c r="N32" i="1"/>
  <c r="M32" i="1"/>
  <c r="J32" i="1"/>
  <c r="I32" i="1"/>
  <c r="G32" i="1"/>
  <c r="F32" i="1"/>
  <c r="E32" i="1"/>
  <c r="D32" i="1"/>
  <c r="B32" i="1"/>
  <c r="A32" i="1"/>
  <c r="Q31" i="1"/>
  <c r="O31" i="1"/>
  <c r="N31" i="1"/>
  <c r="M31" i="1"/>
  <c r="L31" i="1"/>
  <c r="J31" i="1"/>
  <c r="I31" i="1"/>
  <c r="H31" i="1"/>
  <c r="G31" i="1"/>
  <c r="F31" i="1"/>
  <c r="E31" i="1"/>
  <c r="D31" i="1"/>
  <c r="B31" i="1"/>
  <c r="A31" i="1"/>
  <c r="S30" i="1"/>
  <c r="Q30" i="1"/>
  <c r="L30" i="1"/>
  <c r="K30" i="1"/>
  <c r="J30" i="1"/>
  <c r="I30" i="1"/>
  <c r="H30" i="1"/>
  <c r="G30" i="1"/>
  <c r="E30" i="1"/>
  <c r="D30" i="1"/>
  <c r="B30" i="1"/>
  <c r="A30" i="1"/>
  <c r="N29" i="1"/>
  <c r="L29" i="1"/>
  <c r="J29" i="1"/>
  <c r="I29" i="1"/>
  <c r="G29" i="1"/>
  <c r="F29" i="1"/>
  <c r="E29" i="1"/>
  <c r="D29" i="1"/>
  <c r="B29" i="1"/>
  <c r="A29" i="1"/>
  <c r="Q28" i="1"/>
  <c r="P28" i="1"/>
  <c r="N28" i="1"/>
  <c r="J28" i="1"/>
  <c r="I28" i="1"/>
  <c r="G28" i="1"/>
  <c r="F28" i="1"/>
  <c r="E28" i="1"/>
  <c r="D28" i="1"/>
  <c r="B28" i="1"/>
  <c r="A28" i="1"/>
  <c r="M27" i="1"/>
  <c r="L27" i="1"/>
  <c r="J27" i="1"/>
  <c r="I27" i="1"/>
  <c r="G27" i="1"/>
  <c r="F27" i="1"/>
  <c r="E27" i="1"/>
  <c r="D27" i="1"/>
  <c r="B27" i="1"/>
  <c r="A27" i="1"/>
  <c r="J26" i="1"/>
  <c r="I26" i="1"/>
  <c r="H26" i="1"/>
  <c r="G26" i="1"/>
  <c r="F26" i="1"/>
  <c r="E26" i="1"/>
  <c r="D26" i="1"/>
  <c r="B26" i="1"/>
  <c r="A26" i="1"/>
  <c r="T25" i="1"/>
  <c r="S25" i="1"/>
  <c r="L25" i="1"/>
  <c r="E25" i="1"/>
  <c r="D25" i="1"/>
  <c r="C25" i="1"/>
  <c r="B25" i="1"/>
  <c r="A25" i="1"/>
  <c r="V16" i="1"/>
  <c r="P13" i="1"/>
  <c r="N13" i="1"/>
  <c r="L13" i="1"/>
  <c r="L34" i="1" s="1"/>
  <c r="J13" i="1"/>
  <c r="Q13" i="1" s="1"/>
  <c r="Q34" i="1" s="1"/>
  <c r="I13" i="1"/>
  <c r="I34" i="1" s="1"/>
  <c r="G13" i="1"/>
  <c r="E13" i="1"/>
  <c r="S12" i="1"/>
  <c r="Q12" i="1"/>
  <c r="P12" i="1"/>
  <c r="O12" i="1"/>
  <c r="O33" i="1" s="1"/>
  <c r="N12" i="1"/>
  <c r="N33" i="1" s="1"/>
  <c r="M12" i="1"/>
  <c r="M33" i="1" s="1"/>
  <c r="L12" i="1"/>
  <c r="R12" i="1" s="1"/>
  <c r="K12" i="1"/>
  <c r="S11" i="1"/>
  <c r="Q11" i="1"/>
  <c r="Q32" i="1" s="1"/>
  <c r="P11" i="1"/>
  <c r="P32" i="1" s="1"/>
  <c r="N11" i="1"/>
  <c r="M11" i="1"/>
  <c r="L11" i="1"/>
  <c r="L32" i="1" s="1"/>
  <c r="H11" i="1"/>
  <c r="H32" i="1" s="1"/>
  <c r="S10" i="1"/>
  <c r="S31" i="1" s="1"/>
  <c r="Q10" i="1"/>
  <c r="P10" i="1"/>
  <c r="P31" i="1" s="1"/>
  <c r="O10" i="1"/>
  <c r="N10" i="1"/>
  <c r="M10" i="1"/>
  <c r="L10" i="1"/>
  <c r="K10" i="1"/>
  <c r="K31" i="1" s="1"/>
  <c r="S9" i="1"/>
  <c r="Q9" i="1"/>
  <c r="P9" i="1"/>
  <c r="P30" i="1" s="1"/>
  <c r="O9" i="1"/>
  <c r="O30" i="1" s="1"/>
  <c r="N9" i="1"/>
  <c r="N30" i="1" s="1"/>
  <c r="M9" i="1"/>
  <c r="M30" i="1" s="1"/>
  <c r="L9" i="1"/>
  <c r="R9" i="1" s="1"/>
  <c r="K9" i="1"/>
  <c r="F9" i="1"/>
  <c r="F30" i="1" s="1"/>
  <c r="S8" i="1"/>
  <c r="S29" i="1" s="1"/>
  <c r="Q8" i="1"/>
  <c r="Q29" i="1" s="1"/>
  <c r="P8" i="1"/>
  <c r="P29" i="1" s="1"/>
  <c r="N8" i="1"/>
  <c r="M8" i="1"/>
  <c r="M29" i="1" s="1"/>
  <c r="L8" i="1"/>
  <c r="K8" i="1"/>
  <c r="K29" i="1" s="1"/>
  <c r="H8" i="1"/>
  <c r="H29" i="1" s="1"/>
  <c r="F8" i="1"/>
  <c r="F13" i="1" s="1"/>
  <c r="S7" i="1"/>
  <c r="S28" i="1" s="1"/>
  <c r="Q7" i="1"/>
  <c r="P7" i="1"/>
  <c r="N7" i="1"/>
  <c r="M7" i="1"/>
  <c r="M28" i="1" s="1"/>
  <c r="L7" i="1"/>
  <c r="L28" i="1" s="1"/>
  <c r="H7" i="1"/>
  <c r="O7" i="1" s="1"/>
  <c r="S6" i="1"/>
  <c r="S27" i="1" s="1"/>
  <c r="Q6" i="1"/>
  <c r="Q27" i="1" s="1"/>
  <c r="P6" i="1"/>
  <c r="P27" i="1" s="1"/>
  <c r="N6" i="1"/>
  <c r="N27" i="1" s="1"/>
  <c r="M6" i="1"/>
  <c r="L6" i="1"/>
  <c r="H6" i="1"/>
  <c r="O6" i="1" s="1"/>
  <c r="M13" i="1" l="1"/>
  <c r="M34" i="1" s="1"/>
  <c r="F34" i="1"/>
  <c r="T9" i="1"/>
  <c r="R30" i="1"/>
  <c r="R6" i="1"/>
  <c r="O27" i="1"/>
  <c r="T12" i="1"/>
  <c r="R33" i="1"/>
  <c r="R7" i="1"/>
  <c r="O28" i="1"/>
  <c r="K7" i="1"/>
  <c r="K28" i="1" s="1"/>
  <c r="K11" i="1"/>
  <c r="K32" i="1" s="1"/>
  <c r="S13" i="1"/>
  <c r="S34" i="1" s="1"/>
  <c r="H28" i="1"/>
  <c r="K6" i="1"/>
  <c r="O8" i="1"/>
  <c r="O29" i="1" s="1"/>
  <c r="L33" i="1"/>
  <c r="O11" i="1"/>
  <c r="J34" i="1"/>
  <c r="R10" i="1"/>
  <c r="H13" i="1"/>
  <c r="H27" i="1"/>
  <c r="O13" i="1" l="1"/>
  <c r="H34" i="1"/>
  <c r="W12" i="1"/>
  <c r="T33" i="1"/>
  <c r="U12" i="1"/>
  <c r="V12" i="1" s="1"/>
  <c r="R31" i="1"/>
  <c r="T10" i="1"/>
  <c r="T6" i="1"/>
  <c r="R27" i="1"/>
  <c r="W9" i="1"/>
  <c r="T30" i="1"/>
  <c r="U9" i="1"/>
  <c r="V9" i="1" s="1"/>
  <c r="T7" i="1"/>
  <c r="R28" i="1"/>
  <c r="O32" i="1"/>
  <c r="R11" i="1"/>
  <c r="K27" i="1"/>
  <c r="K13" i="1"/>
  <c r="K34" i="1" s="1"/>
  <c r="R8" i="1"/>
  <c r="R32" i="1" l="1"/>
  <c r="T11" i="1"/>
  <c r="W6" i="1"/>
  <c r="T27" i="1"/>
  <c r="U6" i="1"/>
  <c r="V6" i="1" s="1"/>
  <c r="T28" i="1"/>
  <c r="W7" i="1"/>
  <c r="U7" i="1"/>
  <c r="V7" i="1" s="1"/>
  <c r="R29" i="1"/>
  <c r="T8" i="1"/>
  <c r="W10" i="1"/>
  <c r="T31" i="1"/>
  <c r="U10" i="1"/>
  <c r="V10" i="1" s="1"/>
  <c r="O34" i="1"/>
  <c r="R13" i="1"/>
  <c r="T13" i="1" l="1"/>
  <c r="R34" i="1"/>
  <c r="U8" i="1"/>
  <c r="V8" i="1" s="1"/>
  <c r="W8" i="1"/>
  <c r="T29" i="1"/>
  <c r="W11" i="1"/>
  <c r="U11" i="1"/>
  <c r="V11" i="1" s="1"/>
  <c r="T32" i="1"/>
  <c r="T34" i="1" l="1"/>
  <c r="W13" i="1"/>
  <c r="U13" i="1"/>
  <c r="V13" i="1" s="1"/>
</calcChain>
</file>

<file path=xl/sharedStrings.xml><?xml version="1.0" encoding="utf-8"?>
<sst xmlns="http://schemas.openxmlformats.org/spreadsheetml/2006/main" count="2514" uniqueCount="840">
  <si>
    <t>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</si>
  <si>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</si>
  <si>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</si>
  <si>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</si>
  <si>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</si>
  <si>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4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</si>
  <si>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</si>
  <si>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</si>
  <si>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</si>
  <si>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</si>
  <si>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</si>
  <si>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</si>
  <si>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</si>
  <si>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</si>
  <si>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</si>
  <si>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</si>
  <si>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</si>
  <si>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</si>
  <si>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</si>
  <si>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</si>
  <si>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</si>
  <si>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 xml:space="preserve">2) คณะวิทยาศาสตร์และเทคโนโลยี </t>
  </si>
  <si>
    <t>ช่วงปรับเกณฑ์การให้คะแนน</t>
  </si>
  <si>
    <t>6) คณะศิลปกรรมศาสตร์</t>
  </si>
  <si>
    <t>คะแนน 1</t>
  </si>
  <si>
    <t>คะแนน 2</t>
  </si>
  <si>
    <t>คะแนน 3</t>
  </si>
  <si>
    <t>คะแนน 4</t>
  </si>
  <si>
    <t>คะแนน 5</t>
  </si>
  <si>
    <t>7) บัณฑิตวิทยาลัย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</si>
  <si>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</si>
  <si>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</si>
  <si>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</si>
  <si>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14) วิทยาลัยการจัดการอุตสาหกรรมบริการ</t>
  </si>
  <si>
    <t>ตัวชี้วัดระดับเจ้าภาพ</t>
  </si>
  <si>
    <t>2.1.2 (S)  ระดับความสำเร็จของการดำเนินการตามแนวทางตามตัวชี้วัด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หรือนานาชาติ</t>
  </si>
  <si>
    <t>คะแนน</t>
  </si>
  <si>
    <t>จำนวนผลงานที่ตีพิมพ์ เผยแพร่</t>
  </si>
  <si>
    <t>ผลรวมถ่วงน้ำหนักคุณภาพ</t>
  </si>
  <si>
    <t>ผู้สำเร็จการศึกษา</t>
  </si>
  <si>
    <t>วิทยาศาสตร์ฯ</t>
  </si>
  <si>
    <t>ครุศาสตร์</t>
  </si>
  <si>
    <t>ศิลปกรรมฯ</t>
  </si>
  <si>
    <t>บัณฑิตฯ</t>
  </si>
  <si>
    <t>มนุษยศาสตร์ฯ</t>
  </si>
  <si>
    <t>นวัตกรรมฯ</t>
  </si>
  <si>
    <t>การจัดการ</t>
  </si>
  <si>
    <t>โลจิสติกส์ฯ</t>
  </si>
  <si>
    <t>เทคโนโลยีฯ</t>
  </si>
  <si>
    <t>การเมืองฯ</t>
  </si>
  <si>
    <t>อุตสาหกรรมฯ</t>
  </si>
  <si>
    <t>มหาวิทยาลัย</t>
  </si>
  <si>
    <t>พยาบาลฯ</t>
  </si>
  <si>
    <t>สหเวชฯ</t>
  </si>
  <si>
    <t>สถาปัตย์ฯ</t>
  </si>
  <si>
    <t>นิเทศศาสตร์</t>
  </si>
  <si>
    <t>ศูนย์ จ.อุดรธานี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</si>
  <si>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</si>
  <si>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</si>
  <si>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นายธวัชภูพิสิฐ ภัทรดาภา</t>
  </si>
  <si>
    <t>โทร. 02-160-1174 ต่อ 21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</si>
  <si>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</si>
  <si>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</si>
  <si>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</si>
  <si>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</si>
  <si>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</si>
  <si>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</si>
  <si>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</si>
  <si>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</si>
  <si>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</si>
  <si>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</si>
  <si>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</si>
  <si>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</si>
  <si>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</si>
  <si>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</si>
  <si>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</si>
  <si>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</si>
  <si>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</si>
  <si>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</si>
  <si>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</si>
  <si>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</si>
  <si>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</si>
  <si>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</si>
  <si>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</si>
  <si>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</si>
  <si>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</si>
  <si>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</si>
  <si>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</si>
  <si>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</si>
  <si>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</si>
  <si>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</si>
  <si>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</si>
  <si>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</si>
  <si>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</si>
  <si>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</si>
  <si>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</si>
  <si>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</si>
  <si>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</si>
  <si>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</si>
  <si>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</si>
  <si>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</si>
  <si>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</si>
  <si>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</si>
  <si>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</si>
  <si>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</si>
  <si>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</si>
  <si>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</si>
  <si>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</si>
  <si>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</si>
  <si>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</si>
  <si>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</si>
  <si>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</si>
  <si>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</si>
  <si>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</si>
  <si>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</si>
  <si>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</si>
  <si>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</si>
  <si>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</si>
  <si>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</si>
  <si>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</si>
  <si>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</si>
  <si>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</si>
  <si>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</si>
  <si>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</si>
  <si>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</si>
  <si>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</si>
  <si>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</si>
  <si>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</si>
  <si>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</si>
  <si>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</si>
  <si>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</si>
  <si>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</si>
  <si>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</si>
  <si>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</si>
  <si>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</si>
  <si>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</si>
  <si>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</si>
  <si>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</si>
  <si>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</si>
  <si>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</si>
  <si>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</si>
  <si>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</si>
  <si>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</si>
  <si>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</si>
  <si>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</si>
  <si>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</si>
  <si>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</si>
  <si>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</si>
  <si>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</si>
  <si>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</si>
  <si>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</si>
  <si>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</si>
  <si>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</si>
  <si>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</si>
  <si>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</si>
  <si>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</si>
  <si>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</si>
  <si>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</si>
  <si>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</si>
  <si>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</si>
  <si>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</si>
  <si>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</si>
  <si>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</si>
  <si>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</si>
  <si>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</si>
  <si>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</si>
  <si>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</si>
  <si>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</si>
  <si>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</si>
  <si>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</si>
  <si>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</si>
  <si>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</si>
  <si>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</si>
  <si>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</si>
  <si>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</si>
  <si>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</si>
  <si>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</si>
  <si>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</si>
  <si>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</si>
  <si>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</si>
  <si>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</si>
  <si>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</si>
  <si>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</si>
  <si>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</si>
  <si>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</si>
  <si>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</si>
  <si>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</si>
  <si>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</si>
  <si>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</si>
  <si>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</si>
  <si>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</si>
  <si>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</si>
  <si>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</si>
  <si>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</si>
  <si>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</si>
  <si>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</si>
  <si>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</si>
  <si>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</si>
  <si>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</si>
  <si>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</si>
  <si>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</si>
  <si>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</si>
  <si>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</si>
  <si>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</si>
  <si>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</si>
  <si>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</si>
  <si>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</si>
  <si>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</si>
  <si>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</si>
  <si>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</si>
  <si>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</si>
  <si>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</si>
  <si>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</si>
  <si>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</si>
  <si>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</si>
  <si>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</si>
  <si>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</si>
  <si>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</si>
  <si>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</si>
  <si>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</si>
  <si>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</si>
  <si>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</si>
  <si>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</si>
  <si>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</si>
  <si>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</si>
  <si>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</si>
  <si>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</si>
  <si>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</si>
  <si>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</si>
  <si>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</si>
  <si>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</si>
  <si>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</si>
  <si>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</si>
  <si>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</si>
  <si>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</si>
  <si>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</si>
  <si>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</si>
  <si>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</si>
  <si>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</si>
  <si>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</si>
  <si>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</si>
  <si>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</si>
  <si>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</si>
  <si>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</si>
  <si>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</si>
  <si>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</si>
  <si>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</si>
  <si>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</si>
  <si>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</si>
  <si>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</si>
  <si>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</si>
  <si>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</si>
  <si>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</si>
  <si>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</si>
  <si>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</si>
  <si>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</si>
  <si>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</si>
  <si>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</si>
  <si>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</si>
  <si>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</si>
  <si>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</si>
  <si>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</si>
  <si>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</si>
  <si>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</si>
  <si>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</si>
  <si>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</si>
  <si>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</si>
  <si>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</si>
  <si>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</si>
  <si>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</si>
  <si>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</si>
  <si>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</si>
  <si>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</si>
  <si>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</si>
  <si>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</si>
  <si>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</si>
  <si>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</si>
  <si>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</si>
  <si>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</si>
  <si>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</si>
  <si>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</si>
  <si>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</si>
  <si>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</si>
  <si>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</si>
  <si>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</si>
  <si>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</si>
  <si>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</si>
  <si>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</si>
  <si>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</si>
  <si>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</si>
  <si>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</si>
  <si>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</si>
  <si>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</si>
  <si>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</si>
  <si>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</si>
  <si>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</si>
  <si>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</si>
  <si>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</si>
  <si>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</si>
  <si>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</si>
  <si>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</si>
  <si>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</si>
  <si>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</si>
  <si>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</si>
  <si>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</si>
  <si>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</si>
  <si>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</si>
  <si>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</si>
  <si>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</si>
  <si>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</si>
  <si>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</si>
  <si>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</si>
  <si>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</si>
  <si>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</si>
  <si>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</si>
  <si>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</si>
  <si>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</si>
  <si>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</si>
  <si>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</si>
  <si>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</si>
  <si>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</si>
  <si>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</si>
  <si>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</si>
  <si>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</si>
  <si>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</si>
  <si>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</si>
  <si>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</si>
  <si>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</si>
  <si>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</si>
  <si>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</si>
  <si>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</si>
  <si>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</si>
  <si>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</si>
  <si>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</si>
  <si>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</si>
  <si>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</si>
  <si>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</si>
  <si>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</si>
  <si>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</si>
  <si>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</si>
  <si>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</si>
  <si>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</si>
  <si>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</si>
  <si>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</si>
  <si>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</si>
  <si>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</si>
  <si>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</si>
  <si>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</si>
  <si>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</si>
  <si>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</si>
  <si>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</si>
  <si>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</si>
  <si>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</si>
  <si>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</si>
  <si>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</si>
  <si>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</si>
  <si>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</si>
  <si>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</si>
  <si>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</si>
  <si>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</si>
  <si>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</si>
  <si>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</si>
  <si>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</si>
  <si>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</si>
  <si>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</si>
  <si>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</si>
  <si>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</si>
  <si>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</si>
  <si>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</si>
  <si>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</si>
  <si>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</si>
  <si>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</si>
  <si>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</si>
  <si>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</si>
  <si>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</si>
  <si>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</si>
  <si>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</si>
  <si>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</si>
  <si>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</si>
  <si>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</si>
  <si>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</si>
  <si>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</si>
  <si>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</si>
  <si>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</si>
  <si>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</si>
  <si>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</si>
  <si>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</si>
  <si>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</si>
  <si>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</si>
  <si>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</si>
  <si>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</si>
  <si>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</si>
  <si>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</si>
  <si>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</si>
  <si>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</si>
  <si>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</si>
  <si>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</si>
  <si>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</si>
  <si>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</si>
  <si>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</si>
  <si>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</si>
  <si>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</si>
  <si>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</si>
  <si>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</si>
  <si>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</si>
  <si>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</si>
  <si>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</si>
  <si>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</si>
  <si>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</si>
  <si>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</si>
  <si>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</si>
  <si>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</si>
  <si>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</si>
  <si>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</si>
  <si>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</si>
  <si>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</si>
  <si>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</si>
  <si>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</si>
  <si>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</si>
  <si>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</si>
  <si>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</si>
  <si>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</si>
  <si>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</si>
  <si>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</si>
  <si>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</si>
  <si>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</si>
  <si>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</si>
  <si>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</si>
  <si>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</si>
  <si>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</si>
  <si>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</si>
  <si>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</si>
  <si>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</si>
  <si>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</si>
  <si>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</si>
  <si>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</si>
  <si>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</si>
  <si>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</si>
  <si>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</si>
  <si>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</si>
  <si>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</si>
  <si>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</si>
  <si>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</si>
  <si>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</si>
  <si>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</si>
  <si>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</si>
  <si>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</si>
  <si>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</si>
  <si>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</si>
  <si>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</si>
  <si>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</si>
  <si>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</si>
  <si>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</si>
  <si>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</si>
  <si>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</si>
  <si>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</si>
  <si>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</si>
  <si>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</si>
  <si>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</si>
  <si>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</si>
  <si>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</si>
  <si>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</si>
  <si>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</si>
  <si>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</si>
  <si>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</si>
  <si>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</si>
  <si>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</si>
  <si>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</si>
  <si>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</si>
  <si>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</si>
  <si>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</si>
  <si>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</si>
  <si>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</si>
  <si>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</si>
  <si>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</si>
  <si>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</si>
  <si>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</si>
  <si>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</si>
  <si>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</si>
  <si>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</si>
  <si>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</si>
  <si>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</si>
  <si>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</si>
  <si>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</si>
  <si>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</si>
  <si>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</si>
  <si>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</si>
  <si>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</si>
  <si>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</si>
  <si>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</si>
  <si>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</si>
  <si>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</si>
  <si>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</si>
  <si>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</si>
  <si>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</si>
  <si>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</si>
  <si>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</si>
  <si>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</si>
  <si>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</si>
  <si>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</si>
  <si>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</si>
  <si>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</si>
  <si>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</si>
  <si>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</si>
  <si>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</si>
  <si>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</si>
  <si>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</si>
  <si>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</si>
  <si>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</si>
  <si>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</si>
  <si>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</si>
  <si>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</si>
  <si>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</si>
  <si>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</si>
  <si>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</si>
  <si>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</si>
  <si>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</si>
  <si>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</si>
  <si>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</si>
  <si>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</si>
  <si>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</si>
  <si>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</si>
  <si>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</si>
  <si>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</si>
  <si>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</si>
  <si>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</si>
  <si>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</si>
  <si>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</si>
  <si>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</si>
  <si>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</si>
  <si>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</si>
  <si>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</si>
  <si>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</si>
  <si>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</si>
  <si>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</si>
  <si>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</si>
  <si>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</si>
  <si>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</si>
  <si>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</si>
  <si>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</si>
  <si>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</si>
  <si>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</si>
  <si>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</si>
  <si>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</si>
  <si>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</si>
  <si>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</si>
  <si>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</si>
  <si>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</si>
  <si>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</si>
  <si>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</si>
  <si>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</si>
  <si>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</si>
  <si>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</si>
  <si>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</si>
  <si>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</si>
  <si>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</si>
  <si>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</si>
  <si>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</si>
  <si>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</si>
  <si>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</si>
  <si>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</si>
  <si>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</si>
  <si>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</si>
  <si>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</si>
  <si>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</si>
  <si>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</si>
  <si>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</si>
  <si>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</si>
  <si>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</si>
  <si>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</si>
  <si>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</si>
  <si>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</si>
  <si>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</si>
  <si>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</si>
  <si>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</si>
  <si>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</si>
  <si>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</si>
  <si>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</si>
  <si>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</si>
  <si>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</si>
  <si>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</si>
  <si>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</si>
  <si>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</si>
  <si>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</si>
  <si>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</si>
  <si>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</si>
  <si>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</si>
  <si>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</si>
  <si>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</si>
  <si>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</si>
  <si>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</si>
  <si>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</si>
  <si>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</si>
  <si>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ศิลปกรรมศาสตร์</t>
  </si>
  <si>
    <t>ศิลปศาสตรมหาบัณฑิต</t>
  </si>
  <si>
    <t>3 มี.ค.64</t>
  </si>
  <si>
    <t>นางสาวณัฐริกานต์ แก้วโกลฐาฏ์</t>
  </si>
  <si>
    <t>บริหารธุรกิจดุษฎีบัณฑิต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</si>
  <si>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</si>
  <si>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</si>
  <si>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</si>
  <si>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</si>
  <si>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</si>
  <si>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</si>
  <si>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</si>
  <si>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</si>
  <si>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</si>
  <si>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</si>
  <si>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</si>
  <si>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</si>
  <si>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</si>
  <si>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</si>
  <si>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</si>
  <si>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</si>
  <si>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</si>
  <si>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</si>
  <si>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</si>
  <si>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</si>
  <si>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</si>
  <si>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</si>
  <si>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</si>
  <si>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</si>
  <si>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</si>
  <si>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</si>
  <si>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</si>
  <si>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</si>
  <si>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</si>
  <si>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</si>
  <si>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</si>
  <si>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</si>
  <si>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</si>
  <si>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</si>
  <si>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</si>
  <si>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</si>
  <si>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</si>
  <si>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</si>
  <si>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</si>
  <si>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</si>
  <si>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</si>
  <si>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</si>
  <si>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</si>
  <si>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นายทรงยศ ใจวงษ์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</si>
  <si>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</si>
  <si>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</si>
  <si>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</si>
  <si>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</si>
  <si>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</si>
  <si>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</si>
  <si>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</si>
  <si>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</si>
  <si>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</si>
  <si>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</si>
  <si>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</si>
  <si>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</si>
  <si>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</si>
  <si>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</si>
  <si>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</si>
  <si>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</si>
  <si>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</si>
  <si>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</si>
  <si>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</si>
  <si>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</si>
  <si>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</si>
  <si>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</si>
  <si>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</si>
  <si>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</si>
  <si>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</si>
  <si>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</si>
  <si>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</si>
  <si>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</si>
  <si>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</si>
  <si>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</si>
  <si>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</si>
  <si>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</si>
  <si>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</si>
  <si>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</si>
  <si>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</si>
  <si>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</si>
  <si>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</si>
  <si>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</si>
  <si>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</si>
  <si>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</si>
  <si>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</si>
  <si>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</si>
  <si>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</si>
  <si>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</si>
  <si>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</si>
  <si>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</si>
  <si>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</si>
  <si>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</si>
  <si>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</si>
  <si>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</si>
  <si>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</si>
  <si>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</si>
  <si>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</si>
  <si>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</si>
  <si>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</si>
  <si>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</si>
  <si>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</si>
  <si>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</si>
  <si>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</si>
  <si>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</si>
  <si>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</si>
  <si>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นายณกฤติกา ทรัพย์พ่วง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</si>
  <si>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</si>
  <si>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</si>
  <si>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</si>
  <si>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</si>
  <si>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</si>
  <si>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</si>
  <si>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</si>
  <si>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</si>
  <si>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</si>
  <si>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</si>
  <si>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</si>
  <si>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</si>
  <si>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</si>
  <si>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</si>
  <si>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</si>
  <si>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</si>
  <si>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</si>
  <si>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</si>
  <si>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</si>
  <si>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</si>
  <si>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Mr.Dejun Zhang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</si>
  <si>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</si>
  <si>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</si>
  <si>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</si>
  <si>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</si>
  <si>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</si>
  <si>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</si>
  <si>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</si>
  <si>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</si>
  <si>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</si>
  <si>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</si>
  <si>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</si>
  <si>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</si>
  <si>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</si>
  <si>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</si>
  <si>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</si>
  <si>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</si>
  <si>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</si>
  <si>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</si>
  <si>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</si>
  <si>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</si>
  <si>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</si>
  <si>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</si>
  <si>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</si>
  <si>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</si>
  <si>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</si>
  <si>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</si>
  <si>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</si>
  <si>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</si>
  <si>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</si>
  <si>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</si>
  <si>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</si>
  <si>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</si>
  <si>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</si>
  <si>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</si>
  <si>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</si>
  <si>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</si>
  <si>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</si>
  <si>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</si>
  <si>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</si>
  <si>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</si>
  <si>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</si>
  <si>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</si>
  <si>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</si>
  <si>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</si>
  <si>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</si>
  <si>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</si>
  <si>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</si>
  <si>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</si>
  <si>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</si>
  <si>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</si>
  <si>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</si>
  <si>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</si>
  <si>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</si>
  <si>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</si>
  <si>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</si>
  <si>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</si>
  <si>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</si>
  <si>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</si>
  <si>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</si>
  <si>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</si>
  <si>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</si>
  <si>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</si>
  <si>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</si>
  <si>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</si>
  <si>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</si>
  <si>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</si>
  <si>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</si>
  <si>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</si>
  <si>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</si>
  <si>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</si>
  <si>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</si>
  <si>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</si>
  <si>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</si>
  <si>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</si>
  <si>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</si>
  <si>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</si>
  <si>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</si>
  <si>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</si>
  <si>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</si>
  <si>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</si>
  <si>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</si>
  <si>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</si>
  <si>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</si>
  <si>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</si>
  <si>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</si>
  <si>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วิทยาลัยการจัดการอุตสาหกรรมบริการ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</si>
  <si>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</si>
  <si>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</si>
  <si>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</si>
  <si>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</si>
  <si>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</si>
  <si>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</si>
  <si>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</si>
  <si>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การจัดการฟุตบอลอาชีพ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</si>
  <si>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</si>
  <si>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</si>
  <si>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</si>
  <si>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</si>
  <si>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</si>
  <si>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</si>
  <si>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</si>
  <si>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</si>
  <si>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</si>
  <si>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</si>
  <si>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นโยบายสาธารณะ</t>
  </si>
  <si>
    <t>นางสาวนริศ สาครนวิน</t>
  </si>
  <si>
    <t>รัฐศาสตรดุษฎบัณฑิต</t>
  </si>
  <si>
    <t>นายวัชรพล เกตุสุภะ</t>
  </si>
  <si>
    <t>นางสาวชนรรดา สว่างภพ</t>
  </si>
  <si>
    <t>นางสาวฐิติรัตน์ เกียรติบำรุง</t>
  </si>
  <si>
    <t>นายพิภัช สงวนไว้</t>
  </si>
  <si>
    <t>นางสาวพิสินันท์ สุสวัสดิ์ทองคำ</t>
  </si>
  <si>
    <t>นางสาววังสวัณ กรทองสกล</t>
  </si>
  <si>
    <t>นายสุรเชษฐ์ พอสม</t>
  </si>
  <si>
    <t>MissYaguan 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</si>
</sst>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8" formatCode="&quot;≥&quot;\ 0.00"/>
    <numFmt numFmtId="189" formatCode="0.0000"/>
  </numFmts>
  <fonts count="29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1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/>
    <xf numFmtId="0" fontId="26" fillId="0" borderId="0"/>
    <xf numFmtId="0" fontId="8" fillId="0" borderId="0"/>
    <xf numFmtId="0" fontId="27" fillId="0" borderId="0" applyNumberFormat="0" applyFill="0" applyBorder="0" applyAlignment="0" applyProtection="0"/>
  </cellStyleXfs>
  <cellXfs count="18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87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87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188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188" fontId="10" fillId="0" borderId="9" xfId="0" applyNumberFormat="1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left" vertical="top"/>
    </xf>
    <xf numFmtId="2" fontId="3" fillId="4" borderId="0" xfId="0" applyNumberFormat="1" applyFont="1" applyFill="1" applyAlignment="1" applyProtection="1">
      <alignment horizontal="left" vertical="top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2" fontId="14" fillId="0" borderId="8" xfId="0" applyNumberFormat="1" applyFont="1" applyBorder="1" applyAlignment="1" applyProtection="1">
      <alignment horizontal="center" vertical="center" wrapText="1"/>
    </xf>
    <xf numFmtId="2" fontId="15" fillId="0" borderId="8" xfId="0" applyNumberFormat="1" applyFont="1" applyBorder="1" applyAlignment="1" applyProtection="1">
      <alignment horizontal="center" vertical="center" wrapText="1"/>
    </xf>
    <xf numFmtId="188" fontId="16" fillId="0" borderId="9" xfId="0" applyNumberFormat="1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2" fontId="6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9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2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0" xfId="0" applyFont="1" applyFill="1" applyBorder="1" applyAlignment="1" applyProtection="1">
      <alignment horizontal="center" vertical="top" wrapText="1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19" fillId="10" borderId="8" xfId="0" applyFont="1" applyFill="1" applyBorder="1" applyAlignment="1" applyProtection="1">
      <alignment horizontal="left" vertical="top" wrapText="1"/>
      <protection locked="0"/>
    </xf>
    <xf numFmtId="0" fontId="21" fillId="9" borderId="8" xfId="0" applyFont="1" applyFill="1" applyBorder="1" applyAlignment="1" applyProtection="1">
      <alignment horizontal="center" vertical="center"/>
      <protection locked="0"/>
    </xf>
    <xf numFmtId="0" fontId="21" fillId="9" borderId="8" xfId="0" applyFont="1" applyFill="1" applyBorder="1" applyAlignment="1" applyProtection="1">
      <alignment horizontal="center" vertical="center" wrapText="1"/>
      <protection locked="0"/>
    </xf>
    <xf numFmtId="0" fontId="22" fillId="7" borderId="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 applyProtection="1">
      <alignment horizontal="center" vertical="top"/>
      <protection locked="0"/>
    </xf>
    <xf numFmtId="189" fontId="23" fillId="4" borderId="8" xfId="0" applyNumberFormat="1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24" fillId="4" borderId="8" xfId="0" applyFont="1" applyFill="1" applyBorder="1" applyAlignment="1"/>
    <xf numFmtId="0" fontId="3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1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5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top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12" fillId="12" borderId="8" xfId="0" applyFont="1" applyFill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center" vertical="top" wrapText="1"/>
    </xf>
    <xf numFmtId="0" fontId="3" fillId="4" borderId="0" xfId="2" applyFont="1" applyFill="1"/>
    <xf numFmtId="0" fontId="19" fillId="4" borderId="5" xfId="2" applyFont="1" applyFill="1" applyBorder="1" applyAlignment="1">
      <alignment horizontal="center" vertical="center" wrapText="1"/>
    </xf>
    <xf numFmtId="0" fontId="19" fillId="4" borderId="6" xfId="2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/>
    </xf>
    <xf numFmtId="0" fontId="22" fillId="3" borderId="8" xfId="3" applyFont="1" applyFill="1" applyBorder="1" applyAlignment="1">
      <alignment horizontal="center" vertical="center"/>
    </xf>
    <xf numFmtId="0" fontId="19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2" fillId="0" borderId="8" xfId="2" applyNumberFormat="1" applyFont="1" applyBorder="1" applyAlignment="1">
      <alignment horizontal="left" vertical="center"/>
    </xf>
    <xf numFmtId="0" fontId="12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2" fillId="0" borderId="8" xfId="4" quotePrefix="1" applyNumberFormat="1" applyFont="1" applyFill="1" applyBorder="1" applyAlignment="1">
      <alignment horizontal="left" vertical="center"/>
    </xf>
    <xf numFmtId="0" fontId="12" fillId="15" borderId="8" xfId="3" applyFont="1" applyFill="1" applyBorder="1" applyAlignment="1">
      <alignment vertical="center"/>
    </xf>
    <xf numFmtId="0" fontId="28" fillId="16" borderId="8" xfId="2" applyFont="1" applyFill="1" applyBorder="1" applyAlignment="1">
      <alignment vertical="center" wrapText="1"/>
    </xf>
    <xf numFmtId="0" fontId="12" fillId="0" borderId="8" xfId="3" applyFont="1" applyBorder="1" applyAlignment="1">
      <alignment horizontal="left"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1" xfId="2" applyFont="1" applyFill="1" applyBorder="1"/>
    <xf numFmtId="0" fontId="3" fillId="4" borderId="12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1" xfId="2" applyFont="1" applyFill="1" applyBorder="1" applyAlignment="1">
      <alignment horizontal="left"/>
    </xf>
    <xf numFmtId="0" fontId="3" fillId="4" borderId="1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28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6" fillId="4" borderId="2" xfId="2" applyFont="1" applyFill="1" applyBorder="1"/>
    <xf numFmtId="0" fontId="3" fillId="4" borderId="0" xfId="2" applyFont="1" applyFill="1" applyAlignment="1">
      <alignment horizontal="left"/>
    </xf>
    <xf numFmtId="0" fontId="28" fillId="5" borderId="8" xfId="2" applyFont="1" applyFill="1" applyBorder="1" applyAlignment="1">
      <alignment vertical="center"/>
    </xf>
    <xf numFmtId="0" fontId="3" fillId="4" borderId="11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2" xfId="2" applyFont="1" applyFill="1" applyBorder="1" applyAlignment="1">
      <alignment horizontal="left"/>
    </xf>
    <xf numFmtId="0" fontId="6" fillId="4" borderId="0" xfId="2" applyFont="1" applyFill="1"/>
    <xf numFmtId="0" fontId="28" fillId="20" borderId="8" xfId="2" applyFont="1" applyFill="1" applyBorder="1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2%20&#3648;&#3604;&#3639;&#3629;&#3609;/&#3648;&#3592;&#3657;&#3634;&#3616;&#3634;&#3614;/&#3610;&#3633;&#3603;&#3601;&#3636;&#3605;/2.1.2-2.1.3%20&#3614;.&#3618;.%20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2.1.2-2.1.3%20-%20&#3608;.&#3588;.6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rive\G1\&#3591;&#3634;&#3609;&#3611;&#3619;&#3632;&#3585;&#3633;&#3609;&#3607;&#3633;&#3657;&#3591;&#3627;&#3617;&#3604;\&#3615;&#3629;&#3619;&#3660;&#3617;%20&#3585;&#3614;&#3619;.65\&#3649;&#3610;&#3610;&#3648;&#3585;&#3655;&#3610;&#3586;&#3657;&#3629;&#3617;&#3641;&#3621;\2.1.2-2.1.3\2.1.2-2.1.3%20-%20&#3617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07\Downloads\2.1.2-2.1.3%20-%20&#3617;.&#3588;.65-&#3650;&#3621;&#3592;&#3636;&#362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cim256405\Documents\&#3652;&#3604;&#3619;&#3660;&#3615;&#3651;&#3627;&#3617;&#3656;%2010.7.64\4.%20&#3585;&#3614;&#3619;\14.%20&#3619;&#3634;&#3618;&#3591;&#3634;&#3609;&#3612;&#3621;&#3611;&#3619;&#3632;&#3592;&#3635;&#3648;&#3604;&#3639;&#3629;&#3609;\4.%20&#3617;.&#3588;.%2065\&#3585;&#3614;&#3619;.-&#3585;&#3592;&#3617;.-&#3617;&#3588;-65-&#3611;&#3640;&#3659;&#3618;\01-2.1.2-2.1.3%20-%20&#3617;.&#3588;.6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บัญชีรายชื่อผู้สำเร็จการศึกษา"/>
      <sheetName val="รายละเอียด 2.1.2 2.1.3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32"/>
  <sheetViews>
    <sheetView tabSelected="1" zoomScale="85" zoomScaleNormal="85" workbookViewId="0">
      <pane xSplit="3" ySplit="5" topLeftCell="L6" activePane="bottomRight" state="frozen"/>
      <selection activeCell="U14" sqref="U14"/>
      <selection pane="topRight" activeCell="U14" sqref="U14"/>
      <selection pane="bottomLeft" activeCell="U14" sqref="U14"/>
      <selection pane="bottomRight" activeCell="U14" sqref="U14"/>
    </sheetView>
  </sheetViews>
  <sheetFormatPr defaultColWidth="9" defaultRowHeight="24" x14ac:dyDescent="0.2"/>
  <cols>
    <col min="1" max="1" width="9.625" style="92" customWidth="1"/>
    <col min="2" max="2" width="9" style="92"/>
    <col min="3" max="3" width="22.75" style="92" customWidth="1"/>
    <col min="4" max="5" width="9" style="92"/>
    <col min="6" max="17" width="10" style="92" customWidth="1"/>
    <col min="18" max="19" width="9.5" style="92" customWidth="1"/>
    <col min="20" max="20" width="17.75" style="92" bestFit="1" customWidth="1"/>
    <col min="21" max="21" width="15.5" style="92" customWidth="1"/>
    <col min="22" max="22" width="18.5" style="92" customWidth="1"/>
    <col min="23" max="23" width="27.875" style="92" bestFit="1" customWidth="1"/>
    <col min="24" max="24" width="47" style="92" bestFit="1" customWidth="1"/>
    <col min="25" max="60" width="9" style="6"/>
    <col min="61" max="16384" width="9" style="92"/>
  </cols>
  <sheetData>
    <row r="1" spans="1:3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2</v>
      </c>
      <c r="V1" s="4"/>
      <c r="W1" s="5"/>
      <c r="X1" s="5"/>
    </row>
    <row r="2" spans="1:3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2"/>
      <c r="I2" s="12"/>
      <c r="J2" s="12"/>
      <c r="K2" s="13"/>
      <c r="L2" s="13"/>
      <c r="M2" s="11"/>
      <c r="N2" s="11"/>
      <c r="O2" s="11"/>
      <c r="P2" s="11"/>
      <c r="Q2" s="11"/>
      <c r="R2" s="11"/>
      <c r="S2" s="11"/>
      <c r="T2" s="11"/>
      <c r="U2" s="8" t="s">
        <v>5</v>
      </c>
      <c r="V2" s="14"/>
      <c r="W2" s="5"/>
      <c r="X2" s="5"/>
    </row>
    <row r="3" spans="1:30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8"/>
    </row>
    <row r="4" spans="1:30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3"/>
      <c r="G4" s="23"/>
      <c r="H4" s="23"/>
      <c r="I4" s="23"/>
      <c r="J4" s="23"/>
      <c r="K4" s="23"/>
      <c r="L4" s="23" t="s">
        <v>13</v>
      </c>
      <c r="M4" s="23"/>
      <c r="N4" s="23"/>
      <c r="O4" s="23"/>
      <c r="P4" s="23"/>
      <c r="Q4" s="23"/>
      <c r="R4" s="23"/>
      <c r="S4" s="24" t="s">
        <v>14</v>
      </c>
      <c r="T4" s="25" t="s">
        <v>15</v>
      </c>
      <c r="U4" s="22" t="s">
        <v>16</v>
      </c>
      <c r="V4" s="22" t="s">
        <v>17</v>
      </c>
      <c r="W4" s="26" t="s">
        <v>18</v>
      </c>
      <c r="X4" s="26" t="s">
        <v>19</v>
      </c>
    </row>
    <row r="5" spans="1:30" ht="21" customHeight="1" x14ac:dyDescent="0.2">
      <c r="A5" s="19"/>
      <c r="B5" s="27"/>
      <c r="C5" s="28"/>
      <c r="D5" s="29"/>
      <c r="E5" s="30">
        <v>0.1</v>
      </c>
      <c r="F5" s="31">
        <v>0.2</v>
      </c>
      <c r="G5" s="31">
        <v>0.4</v>
      </c>
      <c r="H5" s="31">
        <v>0.6</v>
      </c>
      <c r="I5" s="31">
        <v>0.8</v>
      </c>
      <c r="J5" s="32">
        <v>1</v>
      </c>
      <c r="K5" s="32" t="s">
        <v>20</v>
      </c>
      <c r="L5" s="33">
        <v>0.1</v>
      </c>
      <c r="M5" s="31">
        <v>0.2</v>
      </c>
      <c r="N5" s="31">
        <v>0.4</v>
      </c>
      <c r="O5" s="31">
        <v>0.6</v>
      </c>
      <c r="P5" s="31">
        <v>0.8</v>
      </c>
      <c r="Q5" s="32">
        <v>1</v>
      </c>
      <c r="R5" s="32" t="s">
        <v>20</v>
      </c>
      <c r="S5" s="34"/>
      <c r="T5" s="35"/>
      <c r="U5" s="29"/>
      <c r="V5" s="29"/>
      <c r="W5" s="26"/>
      <c r="X5" s="26"/>
    </row>
    <row r="6" spans="1:30" s="6" customFormat="1" ht="23.25" customHeight="1" x14ac:dyDescent="0.55000000000000004">
      <c r="A6" s="36">
        <v>1</v>
      </c>
      <c r="B6" s="37" t="s">
        <v>21</v>
      </c>
      <c r="C6" s="38"/>
      <c r="D6" s="39">
        <v>50</v>
      </c>
      <c r="E6" s="40"/>
      <c r="F6" s="41"/>
      <c r="G6" s="41"/>
      <c r="H6" s="41">
        <f>1</f>
        <v>1</v>
      </c>
      <c r="I6" s="41"/>
      <c r="J6" s="41"/>
      <c r="K6" s="42">
        <f t="shared" ref="K6:K12" si="0">SUM(E6:J6)</f>
        <v>1</v>
      </c>
      <c r="L6" s="43">
        <f>E6*L$5</f>
        <v>0</v>
      </c>
      <c r="M6" s="43">
        <f>F6*M$5</f>
        <v>0</v>
      </c>
      <c r="N6" s="43">
        <f t="shared" ref="M6:Q13" si="1">G6*N$5</f>
        <v>0</v>
      </c>
      <c r="O6" s="43">
        <f t="shared" si="1"/>
        <v>0.6</v>
      </c>
      <c r="P6" s="43">
        <f t="shared" si="1"/>
        <v>0</v>
      </c>
      <c r="Q6" s="43">
        <f t="shared" si="1"/>
        <v>0</v>
      </c>
      <c r="R6" s="43">
        <f>SUM(L6:Q6)</f>
        <v>0.6</v>
      </c>
      <c r="S6" s="44">
        <f>1</f>
        <v>1</v>
      </c>
      <c r="T6" s="45">
        <f>IFERROR(ROUND((R6/S6)*100,2),0)</f>
        <v>60</v>
      </c>
      <c r="U6" s="46">
        <f>IF(T6=0,0,IF(T6="N/A",1,IF(T6&lt;=Z$8,1,IF(T6=AA$8,2,IF(T6&lt;AA$8,(((T6-Z$8)/AD$6)+1),IF(T6=AB$8,3,IF(T6&lt;AB$8,(((T6-AA$8)/AD$6)+2),IF(T6=AC$8,4,IF(T6&lt;AC$8,(((T6-AB$8)/AD$6)+3),IF(T6&gt;=AD$8,5,IF(T6&lt;AD$8,(((T6-AC$8)/AD$6)+4),0)))))))))))</f>
        <v>5</v>
      </c>
      <c r="V6" s="47" t="str">
        <f>IF(U6=5,"ü","û")</f>
        <v>ü</v>
      </c>
      <c r="W6" s="45">
        <f>T6</f>
        <v>60</v>
      </c>
      <c r="X6" s="48"/>
      <c r="Z6" s="49" t="s">
        <v>22</v>
      </c>
      <c r="AA6" s="49"/>
      <c r="AB6" s="49"/>
      <c r="AC6" s="49"/>
      <c r="AD6" s="50">
        <v>5</v>
      </c>
    </row>
    <row r="7" spans="1:30" s="6" customFormat="1" ht="23.25" customHeight="1" x14ac:dyDescent="0.55000000000000004">
      <c r="A7" s="36">
        <v>2</v>
      </c>
      <c r="B7" s="51" t="s">
        <v>23</v>
      </c>
      <c r="C7" s="52"/>
      <c r="D7" s="39">
        <v>50</v>
      </c>
      <c r="E7" s="40"/>
      <c r="F7" s="41"/>
      <c r="G7" s="41"/>
      <c r="H7" s="41">
        <f>1</f>
        <v>1</v>
      </c>
      <c r="I7" s="41"/>
      <c r="J7" s="41"/>
      <c r="K7" s="42">
        <f t="shared" si="0"/>
        <v>1</v>
      </c>
      <c r="L7" s="43">
        <f t="shared" ref="L7:L12" si="2">E7*L$5</f>
        <v>0</v>
      </c>
      <c r="M7" s="43">
        <f t="shared" si="1"/>
        <v>0</v>
      </c>
      <c r="N7" s="43">
        <f t="shared" si="1"/>
        <v>0</v>
      </c>
      <c r="O7" s="43">
        <f t="shared" si="1"/>
        <v>0.6</v>
      </c>
      <c r="P7" s="43">
        <f t="shared" si="1"/>
        <v>0</v>
      </c>
      <c r="Q7" s="43">
        <f t="shared" si="1"/>
        <v>0</v>
      </c>
      <c r="R7" s="43">
        <f t="shared" ref="R7:R11" si="3">SUM(L7:Q7)</f>
        <v>0.6</v>
      </c>
      <c r="S7" s="44">
        <f>1+1+2+2</f>
        <v>6</v>
      </c>
      <c r="T7" s="45">
        <f t="shared" ref="T7:T12" si="4">IFERROR(ROUND((R7/S7)*100,2),0)</f>
        <v>10</v>
      </c>
      <c r="U7" s="46">
        <f>IF(T7=0,0,IF(T7="N/A",1,IF(T7&lt;=Z$8,1,IF(T7=AA$8,2,IF(T7&lt;AA$8,(((T7-Z$8)/AD$6)+1),IF(T7=AB$8,3,IF(T7&lt;AB$8,(((T7-AA$8)/AD$6)+2),IF(T7=AC$8,4,IF(T7&lt;AC$8,(((T7-AB$8)/AD$6)+3),IF(T7&gt;=AD$8,5,IF(T7&lt;AD$8,(((T7-AC$8)/AD$6)+4),0)))))))))))</f>
        <v>1</v>
      </c>
      <c r="V7" s="47" t="str">
        <f t="shared" ref="V7:V13" si="5">IF(U7=5,"ü","û")</f>
        <v>û</v>
      </c>
      <c r="W7" s="45">
        <f t="shared" ref="W7:W12" si="6">T7</f>
        <v>10</v>
      </c>
      <c r="X7" s="48"/>
      <c r="Z7" s="53" t="s">
        <v>24</v>
      </c>
      <c r="AA7" s="53" t="s">
        <v>25</v>
      </c>
      <c r="AB7" s="53" t="s">
        <v>26</v>
      </c>
      <c r="AC7" s="53" t="s">
        <v>27</v>
      </c>
      <c r="AD7" s="53" t="s">
        <v>28</v>
      </c>
    </row>
    <row r="8" spans="1:30" s="6" customFormat="1" ht="23.25" customHeight="1" x14ac:dyDescent="0.55000000000000004">
      <c r="A8" s="36">
        <v>3</v>
      </c>
      <c r="B8" s="51" t="s">
        <v>29</v>
      </c>
      <c r="C8" s="52"/>
      <c r="D8" s="39">
        <v>50</v>
      </c>
      <c r="E8" s="41"/>
      <c r="F8" s="41">
        <f>1+7</f>
        <v>8</v>
      </c>
      <c r="G8" s="41"/>
      <c r="H8" s="41">
        <f>3+2+2+3</f>
        <v>10</v>
      </c>
      <c r="I8" s="54"/>
      <c r="J8" s="54">
        <v>1</v>
      </c>
      <c r="K8" s="42">
        <f t="shared" si="0"/>
        <v>19</v>
      </c>
      <c r="L8" s="43">
        <f t="shared" si="2"/>
        <v>0</v>
      </c>
      <c r="M8" s="43">
        <f t="shared" si="1"/>
        <v>1.6</v>
      </c>
      <c r="N8" s="43">
        <f t="shared" si="1"/>
        <v>0</v>
      </c>
      <c r="O8" s="43">
        <f t="shared" si="1"/>
        <v>6</v>
      </c>
      <c r="P8" s="43">
        <f t="shared" si="1"/>
        <v>0</v>
      </c>
      <c r="Q8" s="43">
        <f t="shared" si="1"/>
        <v>1</v>
      </c>
      <c r="R8" s="43">
        <f t="shared" si="3"/>
        <v>8.6</v>
      </c>
      <c r="S8" s="55">
        <f>7+9+8+18</f>
        <v>42</v>
      </c>
      <c r="T8" s="45">
        <f t="shared" si="4"/>
        <v>20.48</v>
      </c>
      <c r="U8" s="46">
        <f t="shared" ref="U8:U13" si="7">IF(T8=0,0,IF(T8="N/A",1,IF(T8&lt;=Z$8,1,IF(T8=AA$8,2,IF(T8&lt;AA$8,(((T8-Z$8)/AD$6)+1),IF(T8=AB$8,3,IF(T8&lt;AB$8,(((T8-AA$8)/AD$6)+2),IF(T8=AC$8,4,IF(T8&lt;AC$8,(((T8-AB$8)/AD$6)+3),IF(T8&gt;=AD$8,5,IF(T8&lt;AD$8,(((T8-AC$8)/AD$6)+4),0)))))))))))</f>
        <v>1</v>
      </c>
      <c r="V8" s="47" t="str">
        <f t="shared" si="5"/>
        <v>û</v>
      </c>
      <c r="W8" s="45">
        <f t="shared" si="6"/>
        <v>20.48</v>
      </c>
      <c r="X8" s="48"/>
      <c r="Z8" s="56">
        <v>30</v>
      </c>
      <c r="AA8" s="57">
        <v>35</v>
      </c>
      <c r="AB8" s="57">
        <v>40</v>
      </c>
      <c r="AC8" s="57">
        <v>45</v>
      </c>
      <c r="AD8" s="57">
        <v>50</v>
      </c>
    </row>
    <row r="9" spans="1:30" s="6" customFormat="1" ht="23.25" customHeight="1" x14ac:dyDescent="0.55000000000000004">
      <c r="A9" s="36">
        <v>4</v>
      </c>
      <c r="B9" s="51" t="s">
        <v>30</v>
      </c>
      <c r="C9" s="52"/>
      <c r="D9" s="39">
        <v>50</v>
      </c>
      <c r="E9" s="40"/>
      <c r="F9" s="41">
        <f>9</f>
        <v>9</v>
      </c>
      <c r="G9" s="41"/>
      <c r="H9" s="41"/>
      <c r="I9" s="41"/>
      <c r="J9" s="41"/>
      <c r="K9" s="42">
        <f t="shared" si="0"/>
        <v>9</v>
      </c>
      <c r="L9" s="43">
        <f t="shared" si="2"/>
        <v>0</v>
      </c>
      <c r="M9" s="43">
        <f t="shared" si="1"/>
        <v>1.8</v>
      </c>
      <c r="N9" s="43">
        <f t="shared" si="1"/>
        <v>0</v>
      </c>
      <c r="O9" s="43">
        <f t="shared" si="1"/>
        <v>0</v>
      </c>
      <c r="P9" s="43">
        <f t="shared" si="1"/>
        <v>0</v>
      </c>
      <c r="Q9" s="43">
        <f t="shared" si="1"/>
        <v>0</v>
      </c>
      <c r="R9" s="43">
        <f t="shared" si="3"/>
        <v>1.8</v>
      </c>
      <c r="S9" s="44">
        <f>5+17+2</f>
        <v>24</v>
      </c>
      <c r="T9" s="45">
        <f t="shared" si="4"/>
        <v>7.5</v>
      </c>
      <c r="U9" s="46">
        <f t="shared" si="7"/>
        <v>1</v>
      </c>
      <c r="V9" s="47" t="str">
        <f t="shared" si="5"/>
        <v>û</v>
      </c>
      <c r="W9" s="45">
        <f t="shared" si="6"/>
        <v>7.5</v>
      </c>
      <c r="X9" s="48"/>
    </row>
    <row r="10" spans="1:30" s="6" customFormat="1" ht="23.25" customHeight="1" x14ac:dyDescent="0.55000000000000004">
      <c r="A10" s="36">
        <v>5</v>
      </c>
      <c r="B10" s="51" t="s">
        <v>31</v>
      </c>
      <c r="C10" s="52"/>
      <c r="D10" s="39">
        <v>50</v>
      </c>
      <c r="E10" s="41"/>
      <c r="F10" s="41">
        <v>93</v>
      </c>
      <c r="G10" s="41">
        <v>3</v>
      </c>
      <c r="H10" s="41"/>
      <c r="I10" s="41"/>
      <c r="J10" s="41"/>
      <c r="K10" s="42">
        <f t="shared" si="0"/>
        <v>96</v>
      </c>
      <c r="L10" s="43">
        <f t="shared" si="2"/>
        <v>0</v>
      </c>
      <c r="M10" s="43">
        <f t="shared" si="1"/>
        <v>18.600000000000001</v>
      </c>
      <c r="N10" s="43">
        <f t="shared" si="1"/>
        <v>1.2000000000000002</v>
      </c>
      <c r="O10" s="43">
        <f t="shared" si="1"/>
        <v>0</v>
      </c>
      <c r="P10" s="43">
        <f>I10*P$5</f>
        <v>0</v>
      </c>
      <c r="Q10" s="43">
        <f t="shared" si="1"/>
        <v>0</v>
      </c>
      <c r="R10" s="43">
        <f t="shared" si="3"/>
        <v>19.8</v>
      </c>
      <c r="S10" s="44">
        <f>17+9+1</f>
        <v>27</v>
      </c>
      <c r="T10" s="45">
        <f>IFERROR(ROUND((R10/S10)*100,2),0)</f>
        <v>73.33</v>
      </c>
      <c r="U10" s="46">
        <f t="shared" si="7"/>
        <v>5</v>
      </c>
      <c r="V10" s="47" t="str">
        <f t="shared" si="5"/>
        <v>ü</v>
      </c>
      <c r="W10" s="45">
        <f t="shared" si="6"/>
        <v>73.33</v>
      </c>
      <c r="X10" s="48"/>
    </row>
    <row r="11" spans="1:30" s="62" customFormat="1" ht="23.25" customHeight="1" x14ac:dyDescent="0.55000000000000004">
      <c r="A11" s="36">
        <v>6</v>
      </c>
      <c r="B11" s="51" t="s">
        <v>32</v>
      </c>
      <c r="C11" s="52"/>
      <c r="D11" s="39">
        <v>50</v>
      </c>
      <c r="E11" s="58"/>
      <c r="F11" s="59"/>
      <c r="G11" s="59"/>
      <c r="H11" s="59">
        <f>2+4</f>
        <v>6</v>
      </c>
      <c r="I11" s="59"/>
      <c r="J11" s="59"/>
      <c r="K11" s="42">
        <f t="shared" si="0"/>
        <v>6</v>
      </c>
      <c r="L11" s="60">
        <f t="shared" si="2"/>
        <v>0</v>
      </c>
      <c r="M11" s="60">
        <f t="shared" si="1"/>
        <v>0</v>
      </c>
      <c r="N11" s="60">
        <f t="shared" si="1"/>
        <v>0</v>
      </c>
      <c r="O11" s="60">
        <f t="shared" si="1"/>
        <v>3.5999999999999996</v>
      </c>
      <c r="P11" s="60">
        <f t="shared" si="1"/>
        <v>0</v>
      </c>
      <c r="Q11" s="60">
        <f t="shared" si="1"/>
        <v>0</v>
      </c>
      <c r="R11" s="43">
        <f t="shared" si="3"/>
        <v>3.5999999999999996</v>
      </c>
      <c r="S11" s="61">
        <f>7+10+9+7</f>
        <v>33</v>
      </c>
      <c r="T11" s="45">
        <f t="shared" si="4"/>
        <v>10.91</v>
      </c>
      <c r="U11" s="46">
        <f t="shared" si="7"/>
        <v>1</v>
      </c>
      <c r="V11" s="47" t="str">
        <f t="shared" si="5"/>
        <v>û</v>
      </c>
      <c r="W11" s="45">
        <f t="shared" si="6"/>
        <v>10.91</v>
      </c>
      <c r="X11" s="48"/>
    </row>
    <row r="12" spans="1:30" s="62" customFormat="1" ht="23.25" customHeight="1" x14ac:dyDescent="0.55000000000000004">
      <c r="A12" s="36">
        <v>7</v>
      </c>
      <c r="B12" s="51" t="s">
        <v>33</v>
      </c>
      <c r="C12" s="52"/>
      <c r="D12" s="39">
        <v>50</v>
      </c>
      <c r="E12" s="58"/>
      <c r="F12" s="59"/>
      <c r="G12" s="59"/>
      <c r="H12" s="59"/>
      <c r="I12" s="59"/>
      <c r="J12" s="59"/>
      <c r="K12" s="42">
        <f t="shared" si="0"/>
        <v>0</v>
      </c>
      <c r="L12" s="60">
        <f t="shared" si="2"/>
        <v>0</v>
      </c>
      <c r="M12" s="60">
        <f t="shared" si="1"/>
        <v>0</v>
      </c>
      <c r="N12" s="60">
        <f t="shared" si="1"/>
        <v>0</v>
      </c>
      <c r="O12" s="60">
        <f t="shared" si="1"/>
        <v>0</v>
      </c>
      <c r="P12" s="60">
        <f t="shared" si="1"/>
        <v>0</v>
      </c>
      <c r="Q12" s="60">
        <f t="shared" si="1"/>
        <v>0</v>
      </c>
      <c r="R12" s="43">
        <f>SUM(L12:Q12)</f>
        <v>0</v>
      </c>
      <c r="S12" s="61">
        <f>1</f>
        <v>1</v>
      </c>
      <c r="T12" s="45">
        <f t="shared" si="4"/>
        <v>0</v>
      </c>
      <c r="U12" s="46">
        <f>IF(T12=0,0,IF(T12="N/A",1,IF(T12&lt;=Z$8,1,IF(T12=AA$8,2,IF(T12&lt;AA$8,(((T12-Z$8)/AD$6)+1),IF(T12=AB$8,3,IF(T12&lt;AB$8,(((T12-AA$8)/AD$6)+2),IF(T12=AC$8,4,IF(T12&lt;AC$8,(((T12-AB$8)/AD$6)+3),IF(T12&gt;=AD$8,5,IF(T12&lt;AD$8,(((T12-AC$8)/AD$6)+4),0)))))))))))</f>
        <v>0</v>
      </c>
      <c r="V12" s="47" t="str">
        <f t="shared" si="5"/>
        <v>û</v>
      </c>
      <c r="W12" s="45">
        <f t="shared" si="6"/>
        <v>0</v>
      </c>
      <c r="X12" s="48"/>
    </row>
    <row r="13" spans="1:30" s="6" customFormat="1" ht="23.25" customHeight="1" x14ac:dyDescent="0.55000000000000004">
      <c r="A13" s="63" t="s">
        <v>20</v>
      </c>
      <c r="B13" s="64"/>
      <c r="C13" s="65"/>
      <c r="D13" s="66">
        <v>50</v>
      </c>
      <c r="E13" s="67">
        <f t="shared" ref="E13:K13" si="8">SUM(E6:E12)</f>
        <v>0</v>
      </c>
      <c r="F13" s="67">
        <f t="shared" si="8"/>
        <v>110</v>
      </c>
      <c r="G13" s="67">
        <f t="shared" si="8"/>
        <v>3</v>
      </c>
      <c r="H13" s="67">
        <f t="shared" si="8"/>
        <v>18</v>
      </c>
      <c r="I13" s="67">
        <f t="shared" si="8"/>
        <v>0</v>
      </c>
      <c r="J13" s="67">
        <f t="shared" si="8"/>
        <v>1</v>
      </c>
      <c r="K13" s="67">
        <f t="shared" si="8"/>
        <v>132</v>
      </c>
      <c r="L13" s="68">
        <f>E13*L$5</f>
        <v>0</v>
      </c>
      <c r="M13" s="68">
        <f>F13*M$5</f>
        <v>22</v>
      </c>
      <c r="N13" s="68">
        <f>G13*N$5</f>
        <v>1.2000000000000002</v>
      </c>
      <c r="O13" s="68">
        <f t="shared" si="1"/>
        <v>10.799999999999999</v>
      </c>
      <c r="P13" s="68">
        <f t="shared" si="1"/>
        <v>0</v>
      </c>
      <c r="Q13" s="68">
        <f t="shared" si="1"/>
        <v>1</v>
      </c>
      <c r="R13" s="68">
        <f>SUM(L13:Q13)</f>
        <v>35</v>
      </c>
      <c r="S13" s="69">
        <f>SUM(S6:S12)</f>
        <v>134</v>
      </c>
      <c r="T13" s="70">
        <f>IFERROR(ROUND((R13/S13)*100,2),0)</f>
        <v>26.12</v>
      </c>
      <c r="U13" s="71">
        <f t="shared" si="7"/>
        <v>1</v>
      </c>
      <c r="V13" s="72" t="str">
        <f t="shared" si="5"/>
        <v>û</v>
      </c>
      <c r="W13" s="73">
        <f>T13</f>
        <v>26.12</v>
      </c>
      <c r="X13" s="74"/>
    </row>
    <row r="14" spans="1:30" s="6" customFormat="1" ht="23.25" customHeight="1" x14ac:dyDescent="0.55000000000000004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77"/>
      <c r="U14" s="78"/>
      <c r="V14" s="79"/>
      <c r="W14" s="80"/>
      <c r="X14" s="80"/>
    </row>
    <row r="15" spans="1:30" s="6" customFormat="1" ht="27.75" x14ac:dyDescent="0.2">
      <c r="A15" s="81" t="s">
        <v>34</v>
      </c>
      <c r="B15" s="81"/>
      <c r="C15" s="82" t="s">
        <v>35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 t="s">
        <v>2</v>
      </c>
      <c r="U15" s="84" t="s">
        <v>36</v>
      </c>
      <c r="V15" s="84" t="s">
        <v>17</v>
      </c>
      <c r="W15" s="85" t="s">
        <v>18</v>
      </c>
      <c r="X15" s="86" t="s">
        <v>19</v>
      </c>
    </row>
    <row r="16" spans="1:30" s="6" customFormat="1" ht="21" customHeight="1" x14ac:dyDescent="0.4">
      <c r="A16" s="81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7">
        <v>3</v>
      </c>
      <c r="U16" s="88">
        <v>3</v>
      </c>
      <c r="V16" s="47" t="str">
        <f t="shared" ref="V16" si="9">IF(U16=5,"ü","û")</f>
        <v>û</v>
      </c>
      <c r="W16" s="89">
        <v>1</v>
      </c>
      <c r="X16" s="90"/>
    </row>
    <row r="17" spans="1:22" s="6" customFormat="1" x14ac:dyDescent="0.2"/>
    <row r="18" spans="1:22" s="6" customFormat="1" x14ac:dyDescent="0.2"/>
    <row r="19" spans="1:22" s="6" customFormat="1" x14ac:dyDescent="0.2"/>
    <row r="20" spans="1:22" s="6" customFormat="1" x14ac:dyDescent="0.2"/>
    <row r="21" spans="1:22" s="6" customFormat="1" x14ac:dyDescent="0.2"/>
    <row r="22" spans="1:22" s="6" customFormat="1" x14ac:dyDescent="0.2"/>
    <row r="23" spans="1:22" s="6" customFormat="1" x14ac:dyDescent="0.2"/>
    <row r="24" spans="1:22" s="6" customFormat="1" x14ac:dyDescent="0.2"/>
    <row r="25" spans="1:22" s="6" customFormat="1" x14ac:dyDescent="0.2">
      <c r="A25" s="6" t="str">
        <f t="shared" ref="A25:T34" si="10">A4</f>
        <v>ลำดับ</v>
      </c>
      <c r="B25" s="6" t="str">
        <f t="shared" si="10"/>
        <v>หน่วยงาน</v>
      </c>
      <c r="C25" s="6">
        <f t="shared" si="10"/>
        <v>0</v>
      </c>
      <c r="D25" s="6" t="str">
        <f t="shared" si="10"/>
        <v>เป้าหมาย</v>
      </c>
      <c r="E25" s="91" t="str">
        <f t="shared" si="10"/>
        <v>จำนวนผลงานที่ตีพิมพ์ เผยแพร่ จำแนกตามระดับคุณภาพ (1)</v>
      </c>
      <c r="F25" s="91"/>
      <c r="G25" s="91"/>
      <c r="H25" s="91"/>
      <c r="I25" s="91"/>
      <c r="J25" s="91"/>
      <c r="K25" s="91"/>
      <c r="L25" s="91" t="str">
        <f>L4</f>
        <v>ผลรวมถ่วงน้ำหนักงานวิจัยหรืองานสร้างสรรค์ที่ตีพิมพ์หรือเผยแพร่ (2)</v>
      </c>
      <c r="M25" s="91"/>
      <c r="N25" s="91"/>
      <c r="O25" s="91"/>
      <c r="P25" s="91"/>
      <c r="Q25" s="91"/>
      <c r="R25" s="91"/>
      <c r="S25" s="6" t="str">
        <f t="shared" si="10"/>
        <v>จำนวนผู้สำเร็จ</v>
      </c>
      <c r="T25" s="6" t="str">
        <f t="shared" si="10"/>
        <v>คิดเป็นร้อยละ</v>
      </c>
    </row>
    <row r="26" spans="1:22" s="6" customFormat="1" x14ac:dyDescent="0.2">
      <c r="A26" s="6">
        <f t="shared" si="10"/>
        <v>0</v>
      </c>
      <c r="B26" s="6">
        <f t="shared" si="10"/>
        <v>0</v>
      </c>
      <c r="C26" s="6" t="s">
        <v>10</v>
      </c>
      <c r="D26" s="6">
        <f t="shared" si="10"/>
        <v>0</v>
      </c>
      <c r="E26" s="6">
        <f t="shared" si="10"/>
        <v>0.1</v>
      </c>
      <c r="F26" s="6">
        <f t="shared" si="10"/>
        <v>0.2</v>
      </c>
      <c r="G26" s="6">
        <f t="shared" si="10"/>
        <v>0.4</v>
      </c>
      <c r="H26" s="6">
        <f t="shared" si="10"/>
        <v>0.6</v>
      </c>
      <c r="I26" s="6">
        <f t="shared" si="10"/>
        <v>0.8</v>
      </c>
      <c r="J26" s="6">
        <f t="shared" si="10"/>
        <v>1</v>
      </c>
      <c r="K26" s="6" t="s">
        <v>37</v>
      </c>
      <c r="R26" s="6" t="s">
        <v>38</v>
      </c>
      <c r="S26" s="6" t="s">
        <v>39</v>
      </c>
      <c r="T26" s="6" t="s">
        <v>15</v>
      </c>
    </row>
    <row r="27" spans="1:22" s="6" customFormat="1" x14ac:dyDescent="0.2">
      <c r="A27" s="6">
        <f t="shared" si="10"/>
        <v>1</v>
      </c>
      <c r="B27" s="6" t="str">
        <f t="shared" si="10"/>
        <v xml:space="preserve">2) คณะวิทยาศาสตร์และเทคโนโลยี </v>
      </c>
      <c r="C27" s="6" t="s">
        <v>40</v>
      </c>
      <c r="D27" s="6">
        <f t="shared" si="10"/>
        <v>50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1</v>
      </c>
      <c r="I27" s="6">
        <f t="shared" si="10"/>
        <v>0</v>
      </c>
      <c r="J27" s="6">
        <f t="shared" si="10"/>
        <v>0</v>
      </c>
      <c r="K27" s="6">
        <f t="shared" si="10"/>
        <v>1</v>
      </c>
      <c r="L27" s="6">
        <f t="shared" si="10"/>
        <v>0</v>
      </c>
      <c r="M27" s="6">
        <f t="shared" si="10"/>
        <v>0</v>
      </c>
      <c r="N27" s="6">
        <f t="shared" si="10"/>
        <v>0</v>
      </c>
      <c r="O27" s="6">
        <f t="shared" si="10"/>
        <v>0.6</v>
      </c>
      <c r="P27" s="6">
        <f t="shared" si="10"/>
        <v>0</v>
      </c>
      <c r="Q27" s="6">
        <f t="shared" si="10"/>
        <v>0</v>
      </c>
      <c r="R27" s="6">
        <f t="shared" si="10"/>
        <v>0.6</v>
      </c>
      <c r="S27" s="6">
        <f t="shared" si="10"/>
        <v>1</v>
      </c>
      <c r="T27" s="6">
        <f t="shared" si="10"/>
        <v>60</v>
      </c>
      <c r="V27" s="6" t="s">
        <v>41</v>
      </c>
    </row>
    <row r="28" spans="1:22" s="6" customFormat="1" x14ac:dyDescent="0.2">
      <c r="A28" s="6">
        <f t="shared" si="10"/>
        <v>2</v>
      </c>
      <c r="B28" s="6" t="str">
        <f t="shared" si="10"/>
        <v>6) คณะศิลปกรรมศาสตร์</v>
      </c>
      <c r="C28" s="6" t="s">
        <v>42</v>
      </c>
      <c r="D28" s="6">
        <f t="shared" si="10"/>
        <v>50</v>
      </c>
      <c r="E28" s="6">
        <f t="shared" si="10"/>
        <v>0</v>
      </c>
      <c r="F28" s="6">
        <f t="shared" si="10"/>
        <v>0</v>
      </c>
      <c r="G28" s="6">
        <f t="shared" si="10"/>
        <v>0</v>
      </c>
      <c r="H28" s="6">
        <f t="shared" si="10"/>
        <v>1</v>
      </c>
      <c r="I28" s="6">
        <f t="shared" si="10"/>
        <v>0</v>
      </c>
      <c r="J28" s="6">
        <f t="shared" si="10"/>
        <v>0</v>
      </c>
      <c r="K28" s="6">
        <f t="shared" si="10"/>
        <v>1</v>
      </c>
      <c r="L28" s="6">
        <f t="shared" si="10"/>
        <v>0</v>
      </c>
      <c r="M28" s="6">
        <f t="shared" si="10"/>
        <v>0</v>
      </c>
      <c r="N28" s="6">
        <f t="shared" si="10"/>
        <v>0</v>
      </c>
      <c r="O28" s="6">
        <f t="shared" si="10"/>
        <v>0.6</v>
      </c>
      <c r="P28" s="6">
        <f t="shared" si="10"/>
        <v>0</v>
      </c>
      <c r="Q28" s="6">
        <f t="shared" si="10"/>
        <v>0</v>
      </c>
      <c r="R28" s="6">
        <f t="shared" si="10"/>
        <v>0.6</v>
      </c>
      <c r="S28" s="6">
        <f t="shared" si="10"/>
        <v>6</v>
      </c>
      <c r="T28" s="6">
        <f t="shared" si="10"/>
        <v>10</v>
      </c>
    </row>
    <row r="29" spans="1:22" s="6" customFormat="1" x14ac:dyDescent="0.2">
      <c r="A29" s="6">
        <f t="shared" si="10"/>
        <v>3</v>
      </c>
      <c r="B29" s="6" t="str">
        <f t="shared" si="10"/>
        <v>7) บัณฑิตวิทยาลัย</v>
      </c>
      <c r="C29" s="6" t="s">
        <v>43</v>
      </c>
      <c r="D29" s="6">
        <f t="shared" si="10"/>
        <v>50</v>
      </c>
      <c r="E29" s="6">
        <f t="shared" si="10"/>
        <v>0</v>
      </c>
      <c r="F29" s="6">
        <f t="shared" si="10"/>
        <v>8</v>
      </c>
      <c r="G29" s="6">
        <f t="shared" si="10"/>
        <v>0</v>
      </c>
      <c r="H29" s="6">
        <f t="shared" si="10"/>
        <v>10</v>
      </c>
      <c r="I29" s="6">
        <f t="shared" si="10"/>
        <v>0</v>
      </c>
      <c r="J29" s="6">
        <f t="shared" si="10"/>
        <v>1</v>
      </c>
      <c r="K29" s="6">
        <f t="shared" si="10"/>
        <v>19</v>
      </c>
      <c r="L29" s="6">
        <f t="shared" si="10"/>
        <v>0</v>
      </c>
      <c r="M29" s="6">
        <f t="shared" si="10"/>
        <v>1.6</v>
      </c>
      <c r="N29" s="6">
        <f t="shared" si="10"/>
        <v>0</v>
      </c>
      <c r="O29" s="6">
        <f t="shared" si="10"/>
        <v>6</v>
      </c>
      <c r="P29" s="6">
        <f t="shared" si="10"/>
        <v>0</v>
      </c>
      <c r="Q29" s="6">
        <f t="shared" si="10"/>
        <v>1</v>
      </c>
      <c r="R29" s="6">
        <f t="shared" si="10"/>
        <v>8.6</v>
      </c>
      <c r="S29" s="6">
        <f t="shared" si="10"/>
        <v>42</v>
      </c>
      <c r="T29" s="6">
        <f t="shared" si="10"/>
        <v>20.48</v>
      </c>
      <c r="V29" s="6" t="s">
        <v>44</v>
      </c>
    </row>
    <row r="30" spans="1:22" s="6" customFormat="1" x14ac:dyDescent="0.2">
      <c r="A30" s="6">
        <f t="shared" si="10"/>
        <v>4</v>
      </c>
      <c r="B30" s="6" t="str">
        <f t="shared" si="10"/>
        <v>8) วิทยาลัยนวัตกรรมและการจัดการ</v>
      </c>
      <c r="C30" s="6" t="s">
        <v>45</v>
      </c>
      <c r="D30" s="6">
        <f t="shared" si="10"/>
        <v>50</v>
      </c>
      <c r="E30" s="6">
        <f t="shared" si="10"/>
        <v>0</v>
      </c>
      <c r="F30" s="6">
        <f t="shared" si="10"/>
        <v>9</v>
      </c>
      <c r="G30" s="6">
        <f t="shared" si="10"/>
        <v>0</v>
      </c>
      <c r="H30" s="6">
        <f t="shared" si="10"/>
        <v>0</v>
      </c>
      <c r="I30" s="6">
        <f t="shared" si="10"/>
        <v>0</v>
      </c>
      <c r="J30" s="6">
        <f t="shared" si="10"/>
        <v>0</v>
      </c>
      <c r="K30" s="6">
        <f t="shared" si="10"/>
        <v>9</v>
      </c>
      <c r="L30" s="6">
        <f t="shared" si="10"/>
        <v>0</v>
      </c>
      <c r="M30" s="6">
        <f t="shared" si="10"/>
        <v>1.8</v>
      </c>
      <c r="N30" s="6">
        <f t="shared" si="10"/>
        <v>0</v>
      </c>
      <c r="O30" s="6">
        <f t="shared" si="10"/>
        <v>0</v>
      </c>
      <c r="P30" s="6">
        <f t="shared" si="10"/>
        <v>0</v>
      </c>
      <c r="Q30" s="6">
        <f t="shared" si="10"/>
        <v>0</v>
      </c>
      <c r="R30" s="6">
        <f t="shared" si="10"/>
        <v>1.8</v>
      </c>
      <c r="S30" s="6">
        <f t="shared" si="10"/>
        <v>24</v>
      </c>
      <c r="T30" s="6">
        <f t="shared" si="10"/>
        <v>7.5</v>
      </c>
      <c r="V30" s="6" t="s">
        <v>46</v>
      </c>
    </row>
    <row r="31" spans="1:22" s="6" customFormat="1" x14ac:dyDescent="0.2">
      <c r="A31" s="6">
        <f t="shared" si="10"/>
        <v>5</v>
      </c>
      <c r="B31" s="6" t="str">
        <f t="shared" si="10"/>
        <v>11) วิทยาลัยโลจิสติกส์และซัพพลายเชน</v>
      </c>
      <c r="C31" s="6" t="s">
        <v>47</v>
      </c>
      <c r="D31" s="6">
        <f t="shared" si="10"/>
        <v>50</v>
      </c>
      <c r="E31" s="6">
        <f t="shared" si="10"/>
        <v>0</v>
      </c>
      <c r="F31" s="6">
        <f t="shared" si="10"/>
        <v>93</v>
      </c>
      <c r="G31" s="6">
        <f t="shared" si="10"/>
        <v>3</v>
      </c>
      <c r="H31" s="6">
        <f t="shared" si="10"/>
        <v>0</v>
      </c>
      <c r="I31" s="6">
        <f t="shared" si="10"/>
        <v>0</v>
      </c>
      <c r="J31" s="6">
        <f t="shared" si="10"/>
        <v>0</v>
      </c>
      <c r="K31" s="6">
        <f t="shared" si="10"/>
        <v>96</v>
      </c>
      <c r="L31" s="6">
        <f t="shared" si="10"/>
        <v>0</v>
      </c>
      <c r="M31" s="6">
        <f t="shared" si="10"/>
        <v>18.600000000000001</v>
      </c>
      <c r="N31" s="6">
        <f t="shared" si="10"/>
        <v>1.2000000000000002</v>
      </c>
      <c r="O31" s="6">
        <f t="shared" si="10"/>
        <v>0</v>
      </c>
      <c r="P31" s="6">
        <f t="shared" si="10"/>
        <v>0</v>
      </c>
      <c r="Q31" s="6">
        <f t="shared" si="10"/>
        <v>0</v>
      </c>
      <c r="R31" s="6">
        <f t="shared" si="10"/>
        <v>19.8</v>
      </c>
      <c r="S31" s="6">
        <f t="shared" si="10"/>
        <v>27</v>
      </c>
      <c r="T31" s="6">
        <f t="shared" si="10"/>
        <v>73.33</v>
      </c>
      <c r="V31" s="6" t="s">
        <v>48</v>
      </c>
    </row>
    <row r="32" spans="1:22" s="6" customFormat="1" x14ac:dyDescent="0.2">
      <c r="A32" s="6">
        <f t="shared" si="10"/>
        <v>6</v>
      </c>
      <c r="B32" s="6" t="str">
        <f t="shared" si="10"/>
        <v>13) วิทยาลัยการปกครองและการเมือง</v>
      </c>
      <c r="C32" s="6" t="s">
        <v>49</v>
      </c>
      <c r="D32" s="6">
        <f t="shared" si="10"/>
        <v>50</v>
      </c>
      <c r="E32" s="6">
        <f t="shared" si="10"/>
        <v>0</v>
      </c>
      <c r="F32" s="6">
        <f t="shared" si="10"/>
        <v>0</v>
      </c>
      <c r="G32" s="6">
        <f t="shared" si="10"/>
        <v>0</v>
      </c>
      <c r="H32" s="6">
        <f t="shared" si="10"/>
        <v>6</v>
      </c>
      <c r="I32" s="6">
        <f t="shared" si="10"/>
        <v>0</v>
      </c>
      <c r="J32" s="6">
        <f t="shared" si="10"/>
        <v>0</v>
      </c>
      <c r="K32" s="6">
        <f t="shared" si="10"/>
        <v>6</v>
      </c>
      <c r="L32" s="6">
        <f t="shared" si="10"/>
        <v>0</v>
      </c>
      <c r="M32" s="6">
        <f t="shared" si="10"/>
        <v>0</v>
      </c>
      <c r="N32" s="6">
        <f t="shared" si="10"/>
        <v>0</v>
      </c>
      <c r="O32" s="6">
        <f t="shared" si="10"/>
        <v>3.5999999999999996</v>
      </c>
      <c r="P32" s="6">
        <f t="shared" si="10"/>
        <v>0</v>
      </c>
      <c r="Q32" s="6">
        <f t="shared" si="10"/>
        <v>0</v>
      </c>
      <c r="R32" s="6">
        <f t="shared" si="10"/>
        <v>3.5999999999999996</v>
      </c>
      <c r="S32" s="6">
        <f t="shared" si="10"/>
        <v>33</v>
      </c>
      <c r="T32" s="6">
        <f t="shared" si="10"/>
        <v>10.91</v>
      </c>
    </row>
    <row r="33" spans="1:22" s="6" customFormat="1" x14ac:dyDescent="0.2">
      <c r="A33" s="6">
        <f t="shared" si="10"/>
        <v>7</v>
      </c>
      <c r="B33" s="6" t="str">
        <f t="shared" si="10"/>
        <v>14) วิทยาลัยการจัดการอุตสาหกรรมบริการ</v>
      </c>
      <c r="C33" s="6" t="s">
        <v>50</v>
      </c>
      <c r="D33" s="6">
        <f t="shared" si="10"/>
        <v>50</v>
      </c>
      <c r="E33" s="6">
        <f t="shared" si="10"/>
        <v>0</v>
      </c>
      <c r="F33" s="6">
        <f t="shared" si="10"/>
        <v>0</v>
      </c>
      <c r="G33" s="6">
        <f t="shared" si="10"/>
        <v>0</v>
      </c>
      <c r="H33" s="6">
        <f t="shared" si="10"/>
        <v>0</v>
      </c>
      <c r="I33" s="6">
        <f t="shared" si="10"/>
        <v>0</v>
      </c>
      <c r="J33" s="6">
        <f t="shared" si="10"/>
        <v>0</v>
      </c>
      <c r="K33" s="6">
        <f t="shared" si="10"/>
        <v>0</v>
      </c>
      <c r="L33" s="6">
        <f t="shared" si="10"/>
        <v>0</v>
      </c>
      <c r="M33" s="6">
        <f t="shared" si="10"/>
        <v>0</v>
      </c>
      <c r="N33" s="6">
        <f t="shared" si="10"/>
        <v>0</v>
      </c>
      <c r="O33" s="6">
        <f t="shared" si="10"/>
        <v>0</v>
      </c>
      <c r="P33" s="6">
        <f t="shared" si="10"/>
        <v>0</v>
      </c>
      <c r="Q33" s="6">
        <f t="shared" si="10"/>
        <v>0</v>
      </c>
      <c r="R33" s="6">
        <f t="shared" si="10"/>
        <v>0</v>
      </c>
      <c r="S33" s="6">
        <f t="shared" si="10"/>
        <v>1</v>
      </c>
      <c r="T33" s="6">
        <f t="shared" si="10"/>
        <v>0</v>
      </c>
    </row>
    <row r="34" spans="1:22" s="6" customFormat="1" x14ac:dyDescent="0.2">
      <c r="A34" s="6" t="str">
        <f t="shared" si="10"/>
        <v>รวม</v>
      </c>
      <c r="B34" s="6">
        <f t="shared" si="10"/>
        <v>0</v>
      </c>
      <c r="C34" s="6" t="s">
        <v>51</v>
      </c>
      <c r="D34" s="6">
        <f t="shared" si="10"/>
        <v>50</v>
      </c>
      <c r="E34" s="6">
        <f t="shared" si="10"/>
        <v>0</v>
      </c>
      <c r="F34" s="6">
        <f t="shared" si="10"/>
        <v>110</v>
      </c>
      <c r="G34" s="6">
        <f t="shared" si="10"/>
        <v>3</v>
      </c>
      <c r="H34" s="6">
        <f t="shared" si="10"/>
        <v>18</v>
      </c>
      <c r="I34" s="6">
        <f t="shared" si="10"/>
        <v>0</v>
      </c>
      <c r="J34" s="6">
        <f t="shared" si="10"/>
        <v>1</v>
      </c>
      <c r="K34" s="6">
        <f t="shared" si="10"/>
        <v>132</v>
      </c>
      <c r="L34" s="6">
        <f t="shared" si="10"/>
        <v>0</v>
      </c>
      <c r="M34" s="6">
        <f t="shared" si="10"/>
        <v>22</v>
      </c>
      <c r="N34" s="6">
        <f t="shared" si="10"/>
        <v>1.2000000000000002</v>
      </c>
      <c r="O34" s="6">
        <f t="shared" si="10"/>
        <v>10.799999999999999</v>
      </c>
      <c r="P34" s="6">
        <f t="shared" si="10"/>
        <v>0</v>
      </c>
      <c r="Q34" s="6">
        <f t="shared" si="10"/>
        <v>1</v>
      </c>
      <c r="R34" s="6">
        <f t="shared" si="10"/>
        <v>35</v>
      </c>
      <c r="S34" s="6">
        <f t="shared" si="10"/>
        <v>134</v>
      </c>
      <c r="T34" s="6">
        <f t="shared" si="10"/>
        <v>26.12</v>
      </c>
    </row>
    <row r="35" spans="1:22" s="6" customFormat="1" x14ac:dyDescent="0.2">
      <c r="V35" s="6" t="s">
        <v>52</v>
      </c>
    </row>
    <row r="36" spans="1:22" s="6" customFormat="1" x14ac:dyDescent="0.2">
      <c r="V36" s="6" t="s">
        <v>53</v>
      </c>
    </row>
    <row r="37" spans="1:22" s="6" customFormat="1" x14ac:dyDescent="0.2"/>
    <row r="38" spans="1:22" s="6" customFormat="1" x14ac:dyDescent="0.2">
      <c r="V38" s="6" t="s">
        <v>54</v>
      </c>
    </row>
    <row r="39" spans="1:22" s="6" customFormat="1" x14ac:dyDescent="0.2"/>
    <row r="40" spans="1:22" s="6" customFormat="1" x14ac:dyDescent="0.2"/>
    <row r="41" spans="1:22" s="6" customFormat="1" x14ac:dyDescent="0.2">
      <c r="V41" s="6" t="s">
        <v>55</v>
      </c>
    </row>
    <row r="42" spans="1:22" s="6" customFormat="1" x14ac:dyDescent="0.2">
      <c r="V42" s="6" t="s">
        <v>56</v>
      </c>
    </row>
    <row r="43" spans="1:22" s="6" customFormat="1" x14ac:dyDescent="0.2">
      <c r="V43" s="6" t="s">
        <v>51</v>
      </c>
    </row>
    <row r="44" spans="1:22" s="6" customFormat="1" x14ac:dyDescent="0.2"/>
    <row r="45" spans="1:22" s="6" customFormat="1" x14ac:dyDescent="0.2"/>
    <row r="46" spans="1:22" s="6" customFormat="1" x14ac:dyDescent="0.2"/>
    <row r="47" spans="1:22" s="6" customFormat="1" x14ac:dyDescent="0.2"/>
    <row r="48" spans="1:22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</sheetData>
  <mergeCells count="30">
    <mergeCell ref="E25:K25"/>
    <mergeCell ref="L25:R25"/>
    <mergeCell ref="B10:C10"/>
    <mergeCell ref="B11:C11"/>
    <mergeCell ref="B12:C12"/>
    <mergeCell ref="A13:C13"/>
    <mergeCell ref="A15:B16"/>
    <mergeCell ref="C15:S16"/>
    <mergeCell ref="W4:W5"/>
    <mergeCell ref="X4:X5"/>
    <mergeCell ref="B6:C6"/>
    <mergeCell ref="B7:C7"/>
    <mergeCell ref="B8:C8"/>
    <mergeCell ref="B9:C9"/>
    <mergeCell ref="E3:V3"/>
    <mergeCell ref="A4:A5"/>
    <mergeCell ref="B4:C5"/>
    <mergeCell ref="D4:D5"/>
    <mergeCell ref="E4:K4"/>
    <mergeCell ref="L4:R4"/>
    <mergeCell ref="S4:S5"/>
    <mergeCell ref="T4:T5"/>
    <mergeCell ref="U4:U5"/>
    <mergeCell ref="V4:V5"/>
    <mergeCell ref="A1:B1"/>
    <mergeCell ref="C1:T1"/>
    <mergeCell ref="U1:V1"/>
    <mergeCell ref="A2:B2"/>
    <mergeCell ref="H2:J2"/>
    <mergeCell ref="U2:V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U2:X2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1"/>
  <sheetViews>
    <sheetView zoomScale="70" zoomScaleNormal="70" workbookViewId="0">
      <pane xSplit="3" ySplit="4" topLeftCell="L151" activePane="bottomRight" state="frozen"/>
      <selection activeCell="U14" sqref="U14"/>
      <selection pane="topRight" activeCell="U14" sqref="U14"/>
      <selection pane="bottomLeft" activeCell="U14" sqref="U14"/>
      <selection pane="bottomRight" activeCell="U14" sqref="U14"/>
    </sheetView>
  </sheetViews>
  <sheetFormatPr defaultColWidth="9" defaultRowHeight="24" x14ac:dyDescent="0.2"/>
  <cols>
    <col min="1" max="1" width="9" style="92"/>
    <col min="2" max="2" width="18.75" style="92" bestFit="1" customWidth="1"/>
    <col min="3" max="3" width="23.125" style="92" customWidth="1"/>
    <col min="4" max="4" width="52.25" style="92" customWidth="1"/>
    <col min="5" max="6" width="13.125" style="92" customWidth="1"/>
    <col min="7" max="7" width="16.25" style="92" customWidth="1"/>
    <col min="8" max="8" width="32" style="92" customWidth="1"/>
    <col min="9" max="10" width="13" style="92" customWidth="1"/>
    <col min="11" max="11" width="26.25" style="92" customWidth="1"/>
    <col min="12" max="12" width="12.75" style="92" customWidth="1"/>
    <col min="13" max="13" width="23.75" style="92" customWidth="1"/>
    <col min="14" max="14" width="26.125" style="92" customWidth="1"/>
    <col min="15" max="56" width="9" style="6"/>
    <col min="57" max="16384" width="9" style="92"/>
  </cols>
  <sheetData>
    <row r="1" spans="1:15" ht="52.5" customHeight="1" x14ac:dyDescent="0.2">
      <c r="A1" s="93"/>
      <c r="B1" s="94" t="s">
        <v>57</v>
      </c>
      <c r="C1" s="95" t="s">
        <v>58</v>
      </c>
      <c r="D1" s="95"/>
      <c r="E1" s="95"/>
      <c r="F1" s="95"/>
      <c r="G1" s="95"/>
      <c r="H1" s="95"/>
      <c r="I1" s="95"/>
      <c r="J1" s="96"/>
      <c r="K1" s="96"/>
      <c r="L1" s="96"/>
      <c r="M1" s="97" t="s">
        <v>2</v>
      </c>
      <c r="N1" s="98"/>
      <c r="O1" s="99"/>
    </row>
    <row r="2" spans="1:15" ht="30.75" x14ac:dyDescent="0.2">
      <c r="A2" s="100"/>
      <c r="B2" s="101" t="s">
        <v>3</v>
      </c>
      <c r="C2" s="102" t="s">
        <v>4</v>
      </c>
      <c r="D2" s="103"/>
      <c r="E2" s="104"/>
      <c r="F2" s="104"/>
      <c r="G2" s="105"/>
      <c r="H2" s="103"/>
      <c r="I2" s="103"/>
      <c r="J2" s="103"/>
      <c r="K2" s="103"/>
      <c r="L2" s="103"/>
      <c r="M2" s="8" t="s">
        <v>5</v>
      </c>
      <c r="N2" s="14"/>
      <c r="O2" s="106"/>
    </row>
    <row r="3" spans="1:15" s="6" customFormat="1" ht="27.75" x14ac:dyDescent="0.2">
      <c r="A3" s="100"/>
      <c r="B3" s="107"/>
      <c r="C3" s="16" t="s">
        <v>59</v>
      </c>
      <c r="D3" s="16" t="s">
        <v>60</v>
      </c>
      <c r="F3" s="16"/>
      <c r="M3" s="108"/>
      <c r="N3" s="108"/>
    </row>
    <row r="4" spans="1:15" ht="138.75" x14ac:dyDescent="0.2">
      <c r="A4" s="109" t="s">
        <v>9</v>
      </c>
      <c r="B4" s="110" t="s">
        <v>61</v>
      </c>
      <c r="C4" s="110"/>
      <c r="D4" s="109" t="s">
        <v>62</v>
      </c>
      <c r="E4" s="111" t="s">
        <v>63</v>
      </c>
      <c r="F4" s="112" t="s">
        <v>64</v>
      </c>
      <c r="G4" s="112" t="s">
        <v>65</v>
      </c>
      <c r="H4" s="112" t="s">
        <v>66</v>
      </c>
      <c r="I4" s="112" t="s">
        <v>67</v>
      </c>
      <c r="J4" s="112" t="s">
        <v>68</v>
      </c>
      <c r="K4" s="112" t="s">
        <v>69</v>
      </c>
      <c r="L4" s="112" t="s">
        <v>70</v>
      </c>
      <c r="M4" s="112" t="s">
        <v>71</v>
      </c>
      <c r="N4" s="109" t="s">
        <v>72</v>
      </c>
    </row>
    <row r="5" spans="1:15" s="6" customFormat="1" x14ac:dyDescent="0.2">
      <c r="A5" s="113">
        <v>1</v>
      </c>
      <c r="B5" s="114" t="s">
        <v>73</v>
      </c>
      <c r="C5" s="115"/>
      <c r="D5" s="113" t="s">
        <v>74</v>
      </c>
      <c r="E5" s="113" t="s">
        <v>75</v>
      </c>
      <c r="F5" s="113" t="s">
        <v>76</v>
      </c>
      <c r="G5" s="116">
        <f>VLOOKUP(D5,'[1]000'!$F$19:$G$31,2,0)</f>
        <v>1</v>
      </c>
      <c r="H5" s="113" t="s">
        <v>77</v>
      </c>
      <c r="I5" s="117" t="s">
        <v>78</v>
      </c>
      <c r="J5" s="113" t="s">
        <v>79</v>
      </c>
      <c r="K5" s="113" t="s">
        <v>80</v>
      </c>
      <c r="L5" s="113" t="s">
        <v>81</v>
      </c>
      <c r="M5" s="113" t="s">
        <v>82</v>
      </c>
      <c r="N5" s="113" t="s">
        <v>83</v>
      </c>
    </row>
    <row r="6" spans="1:15" s="6" customFormat="1" x14ac:dyDescent="0.2">
      <c r="A6" s="113">
        <v>2</v>
      </c>
      <c r="B6" s="114" t="s">
        <v>84</v>
      </c>
      <c r="C6" s="115"/>
      <c r="D6" s="113" t="s">
        <v>85</v>
      </c>
      <c r="E6" s="113" t="s">
        <v>86</v>
      </c>
      <c r="F6" s="113" t="s">
        <v>76</v>
      </c>
      <c r="G6" s="116">
        <f>VLOOKUP(D6,'[1]000'!$F$19:$G$31,2,0)</f>
        <v>0.8</v>
      </c>
      <c r="H6" s="113" t="s">
        <v>87</v>
      </c>
      <c r="I6" s="117" t="s">
        <v>88</v>
      </c>
      <c r="J6" s="113" t="s">
        <v>89</v>
      </c>
      <c r="K6" s="113" t="s">
        <v>90</v>
      </c>
      <c r="L6" s="113" t="s">
        <v>81</v>
      </c>
      <c r="M6" s="113" t="s">
        <v>4</v>
      </c>
      <c r="N6" s="113" t="s">
        <v>91</v>
      </c>
    </row>
    <row r="7" spans="1:15" s="6" customFormat="1" x14ac:dyDescent="0.2">
      <c r="A7" s="113">
        <v>3</v>
      </c>
      <c r="B7" s="114" t="s">
        <v>92</v>
      </c>
      <c r="C7" s="115"/>
      <c r="D7" s="113" t="s">
        <v>85</v>
      </c>
      <c r="E7" s="113" t="s">
        <v>86</v>
      </c>
      <c r="F7" s="113" t="s">
        <v>76</v>
      </c>
      <c r="G7" s="116">
        <f>VLOOKUP(D7,'[1]000'!$F$19:$G$31,2,0)</f>
        <v>0.8</v>
      </c>
      <c r="H7" s="113" t="s">
        <v>87</v>
      </c>
      <c r="I7" s="117" t="s">
        <v>88</v>
      </c>
      <c r="J7" s="113" t="s">
        <v>93</v>
      </c>
      <c r="K7" s="113" t="s">
        <v>94</v>
      </c>
      <c r="L7" s="113" t="s">
        <v>81</v>
      </c>
      <c r="M7" s="113" t="s">
        <v>4</v>
      </c>
      <c r="N7" s="113" t="s">
        <v>91</v>
      </c>
    </row>
    <row r="8" spans="1:15" s="6" customFormat="1" x14ac:dyDescent="0.2">
      <c r="A8" s="113">
        <v>4</v>
      </c>
      <c r="B8" s="114" t="s">
        <v>95</v>
      </c>
      <c r="C8" s="115"/>
      <c r="D8" s="113" t="s">
        <v>96</v>
      </c>
      <c r="E8" s="113" t="s">
        <v>86</v>
      </c>
      <c r="F8" s="113" t="s">
        <v>76</v>
      </c>
      <c r="G8" s="116">
        <f>VLOOKUP(D8,'[1]000'!$F$19:$G$31,2,0)</f>
        <v>0.6</v>
      </c>
      <c r="H8" s="113" t="s">
        <v>97</v>
      </c>
      <c r="I8" s="117" t="s">
        <v>88</v>
      </c>
      <c r="J8" s="113" t="s">
        <v>98</v>
      </c>
      <c r="K8" s="113" t="s">
        <v>99</v>
      </c>
      <c r="L8" s="113" t="s">
        <v>100</v>
      </c>
      <c r="M8" s="113" t="s">
        <v>101</v>
      </c>
      <c r="N8" s="113" t="s">
        <v>102</v>
      </c>
    </row>
    <row r="9" spans="1:15" s="6" customFormat="1" x14ac:dyDescent="0.2">
      <c r="A9" s="118">
        <v>5</v>
      </c>
      <c r="B9" s="114" t="s">
        <v>103</v>
      </c>
      <c r="C9" s="115"/>
      <c r="D9" s="113" t="s">
        <v>74</v>
      </c>
      <c r="E9" s="113" t="s">
        <v>75</v>
      </c>
      <c r="F9" s="113" t="s">
        <v>76</v>
      </c>
      <c r="G9" s="116">
        <f>VLOOKUP(D9,'[1]000'!$F$19:$G$31,2,0)</f>
        <v>1</v>
      </c>
      <c r="H9" s="113" t="s">
        <v>77</v>
      </c>
      <c r="I9" s="117" t="s">
        <v>78</v>
      </c>
      <c r="J9" s="113" t="s">
        <v>104</v>
      </c>
      <c r="K9" s="113" t="s">
        <v>105</v>
      </c>
      <c r="L9" s="113" t="s">
        <v>81</v>
      </c>
      <c r="M9" s="113" t="s">
        <v>82</v>
      </c>
      <c r="N9" s="113" t="s">
        <v>83</v>
      </c>
    </row>
    <row r="10" spans="1:15" s="6" customFormat="1" x14ac:dyDescent="0.2">
      <c r="A10" s="118">
        <v>6</v>
      </c>
      <c r="B10" s="119" t="s">
        <v>106</v>
      </c>
      <c r="C10" s="115"/>
      <c r="D10" s="113" t="s">
        <v>74</v>
      </c>
      <c r="E10" s="113" t="s">
        <v>75</v>
      </c>
      <c r="F10" s="113" t="s">
        <v>76</v>
      </c>
      <c r="G10" s="116">
        <f>VLOOKUP(D10,'[1]000'!$F$19:$G$31,2,0)</f>
        <v>1</v>
      </c>
      <c r="H10" s="113" t="s">
        <v>77</v>
      </c>
      <c r="I10" s="117" t="s">
        <v>78</v>
      </c>
      <c r="J10" s="113" t="s">
        <v>107</v>
      </c>
      <c r="K10" s="113" t="s">
        <v>108</v>
      </c>
      <c r="L10" s="113" t="s">
        <v>81</v>
      </c>
      <c r="M10" s="113" t="s">
        <v>82</v>
      </c>
      <c r="N10" s="113" t="s">
        <v>83</v>
      </c>
    </row>
    <row r="11" spans="1:15" s="6" customFormat="1" x14ac:dyDescent="0.2">
      <c r="A11" s="118">
        <v>7</v>
      </c>
      <c r="B11" s="119" t="s">
        <v>109</v>
      </c>
      <c r="C11" s="115"/>
      <c r="D11" s="113" t="s">
        <v>74</v>
      </c>
      <c r="E11" s="113" t="s">
        <v>75</v>
      </c>
      <c r="F11" s="113" t="s">
        <v>76</v>
      </c>
      <c r="G11" s="116">
        <f>VLOOKUP(D11,'[1]000'!$F$19:$G$31,2,0)</f>
        <v>1</v>
      </c>
      <c r="H11" s="113" t="s">
        <v>77</v>
      </c>
      <c r="I11" s="117" t="s">
        <v>78</v>
      </c>
      <c r="J11" s="113" t="s">
        <v>110</v>
      </c>
      <c r="K11" s="113" t="s">
        <v>111</v>
      </c>
      <c r="L11" s="113" t="s">
        <v>81</v>
      </c>
      <c r="M11" s="113" t="s">
        <v>82</v>
      </c>
      <c r="N11" s="113" t="s">
        <v>83</v>
      </c>
    </row>
    <row r="12" spans="1:15" s="6" customFormat="1" x14ac:dyDescent="0.2">
      <c r="A12" s="118">
        <v>8</v>
      </c>
      <c r="B12" s="114" t="s">
        <v>112</v>
      </c>
      <c r="C12" s="115"/>
      <c r="D12" s="113" t="s">
        <v>74</v>
      </c>
      <c r="E12" s="113" t="s">
        <v>75</v>
      </c>
      <c r="F12" s="113" t="s">
        <v>76</v>
      </c>
      <c r="G12" s="116">
        <f>VLOOKUP(D12,'[1]000'!$F$19:$G$31,2,0)</f>
        <v>1</v>
      </c>
      <c r="H12" s="113" t="s">
        <v>77</v>
      </c>
      <c r="I12" s="117" t="s">
        <v>78</v>
      </c>
      <c r="J12" s="113" t="s">
        <v>113</v>
      </c>
      <c r="K12" s="113" t="s">
        <v>114</v>
      </c>
      <c r="L12" s="113" t="s">
        <v>81</v>
      </c>
      <c r="M12" s="113" t="s">
        <v>82</v>
      </c>
      <c r="N12" s="113" t="s">
        <v>83</v>
      </c>
    </row>
    <row r="13" spans="1:15" s="6" customFormat="1" x14ac:dyDescent="0.2">
      <c r="A13" s="118">
        <v>9</v>
      </c>
      <c r="B13" s="114" t="s">
        <v>115</v>
      </c>
      <c r="C13" s="115"/>
      <c r="D13" s="113" t="s">
        <v>74</v>
      </c>
      <c r="E13" s="113" t="s">
        <v>75</v>
      </c>
      <c r="F13" s="113" t="s">
        <v>76</v>
      </c>
      <c r="G13" s="116">
        <f>VLOOKUP(D13,'[1]000'!$F$19:$G$31,2,0)</f>
        <v>1</v>
      </c>
      <c r="H13" s="113" t="s">
        <v>77</v>
      </c>
      <c r="I13" s="117" t="s">
        <v>78</v>
      </c>
      <c r="J13" s="113" t="s">
        <v>116</v>
      </c>
      <c r="K13" s="113" t="s">
        <v>117</v>
      </c>
      <c r="L13" s="113" t="s">
        <v>81</v>
      </c>
      <c r="M13" s="113" t="s">
        <v>82</v>
      </c>
      <c r="N13" s="113" t="s">
        <v>83</v>
      </c>
    </row>
    <row r="14" spans="1:15" s="6" customFormat="1" x14ac:dyDescent="0.2">
      <c r="A14" s="118">
        <v>10</v>
      </c>
      <c r="B14" s="114" t="s">
        <v>118</v>
      </c>
      <c r="C14" s="115"/>
      <c r="D14" s="113" t="s">
        <v>96</v>
      </c>
      <c r="E14" s="113" t="s">
        <v>86</v>
      </c>
      <c r="F14" s="113" t="s">
        <v>76</v>
      </c>
      <c r="G14" s="116">
        <f>VLOOKUP(D14,'[1]000'!$F$19:$G$31,2,0)</f>
        <v>0.6</v>
      </c>
      <c r="H14" s="113" t="s">
        <v>119</v>
      </c>
      <c r="I14" s="117" t="s">
        <v>120</v>
      </c>
      <c r="J14" s="113"/>
      <c r="K14" s="113" t="s">
        <v>121</v>
      </c>
      <c r="L14" s="113" t="s">
        <v>100</v>
      </c>
      <c r="M14" s="113" t="s">
        <v>4</v>
      </c>
      <c r="N14" s="113" t="s">
        <v>122</v>
      </c>
    </row>
    <row r="15" spans="1:15" s="6" customFormat="1" x14ac:dyDescent="0.2">
      <c r="A15" s="118">
        <v>11</v>
      </c>
      <c r="B15" s="114" t="s">
        <v>123</v>
      </c>
      <c r="C15" s="115"/>
      <c r="D15" s="113" t="s">
        <v>96</v>
      </c>
      <c r="E15" s="113" t="s">
        <v>86</v>
      </c>
      <c r="F15" s="113" t="s">
        <v>76</v>
      </c>
      <c r="G15" s="116">
        <f>VLOOKUP(D15,'[1]000'!$F$19:$G$31,2,0)</f>
        <v>0.6</v>
      </c>
      <c r="H15" s="113" t="s">
        <v>124</v>
      </c>
      <c r="I15" s="117" t="s">
        <v>125</v>
      </c>
      <c r="J15" s="113"/>
      <c r="K15" s="113" t="s">
        <v>126</v>
      </c>
      <c r="L15" s="113" t="s">
        <v>100</v>
      </c>
      <c r="M15" s="113" t="s">
        <v>4</v>
      </c>
      <c r="N15" s="113" t="s">
        <v>127</v>
      </c>
    </row>
    <row r="16" spans="1:15" s="6" customFormat="1" x14ac:dyDescent="0.2">
      <c r="A16" s="118">
        <v>12</v>
      </c>
      <c r="B16" s="114" t="s">
        <v>128</v>
      </c>
      <c r="C16" s="115"/>
      <c r="D16" s="113" t="s">
        <v>96</v>
      </c>
      <c r="E16" s="113" t="s">
        <v>86</v>
      </c>
      <c r="F16" s="113" t="s">
        <v>76</v>
      </c>
      <c r="G16" s="116">
        <f>VLOOKUP(D16,'[1]000'!$F$19:$G$31,2,0)</f>
        <v>0.6</v>
      </c>
      <c r="H16" s="113" t="s">
        <v>129</v>
      </c>
      <c r="I16" s="117" t="s">
        <v>130</v>
      </c>
      <c r="J16" s="113"/>
      <c r="K16" s="113" t="s">
        <v>131</v>
      </c>
      <c r="L16" s="113" t="s">
        <v>100</v>
      </c>
      <c r="M16" s="113" t="s">
        <v>4</v>
      </c>
      <c r="N16" s="113" t="s">
        <v>127</v>
      </c>
    </row>
    <row r="17" spans="1:14" s="6" customFormat="1" x14ac:dyDescent="0.2">
      <c r="A17" s="118">
        <v>13</v>
      </c>
      <c r="B17" s="114" t="s">
        <v>132</v>
      </c>
      <c r="C17" s="115"/>
      <c r="D17" s="113" t="s">
        <v>96</v>
      </c>
      <c r="E17" s="113" t="s">
        <v>86</v>
      </c>
      <c r="F17" s="113" t="s">
        <v>76</v>
      </c>
      <c r="G17" s="116">
        <f>VLOOKUP(D17,'[1]000'!$F$19:$G$31,2,0)</f>
        <v>0.6</v>
      </c>
      <c r="H17" s="113" t="s">
        <v>133</v>
      </c>
      <c r="I17" s="117" t="s">
        <v>134</v>
      </c>
      <c r="J17" s="113" t="s">
        <v>135</v>
      </c>
      <c r="K17" s="113" t="s">
        <v>136</v>
      </c>
      <c r="L17" s="113" t="s">
        <v>100</v>
      </c>
      <c r="M17" s="113" t="s">
        <v>137</v>
      </c>
      <c r="N17" s="113" t="s">
        <v>138</v>
      </c>
    </row>
    <row r="18" spans="1:14" s="6" customFormat="1" x14ac:dyDescent="0.2">
      <c r="A18" s="118">
        <v>14</v>
      </c>
      <c r="B18" s="114" t="s">
        <v>139</v>
      </c>
      <c r="C18" s="115"/>
      <c r="D18" s="113" t="s">
        <v>96</v>
      </c>
      <c r="E18" s="113" t="s">
        <v>86</v>
      </c>
      <c r="F18" s="113" t="s">
        <v>76</v>
      </c>
      <c r="G18" s="116">
        <f>VLOOKUP(D18,'[1]000'!$F$19:$G$31,2,0)</f>
        <v>0.6</v>
      </c>
      <c r="H18" s="113" t="s">
        <v>140</v>
      </c>
      <c r="I18" s="117" t="s">
        <v>141</v>
      </c>
      <c r="J18" s="113"/>
      <c r="K18" s="113" t="s">
        <v>142</v>
      </c>
      <c r="L18" s="113" t="s">
        <v>100</v>
      </c>
      <c r="M18" s="113" t="s">
        <v>143</v>
      </c>
      <c r="N18" s="113" t="s">
        <v>144</v>
      </c>
    </row>
    <row r="19" spans="1:14" s="6" customFormat="1" x14ac:dyDescent="0.2">
      <c r="A19" s="118">
        <v>15</v>
      </c>
      <c r="B19" s="114" t="s">
        <v>145</v>
      </c>
      <c r="C19" s="115"/>
      <c r="D19" s="113" t="s">
        <v>96</v>
      </c>
      <c r="E19" s="113" t="s">
        <v>86</v>
      </c>
      <c r="F19" s="113" t="s">
        <v>76</v>
      </c>
      <c r="G19" s="116">
        <f>VLOOKUP(D19,'[1]000'!$F$19:$G$31,2,0)</f>
        <v>0.6</v>
      </c>
      <c r="H19" s="113" t="s">
        <v>146</v>
      </c>
      <c r="I19" s="117" t="s">
        <v>125</v>
      </c>
      <c r="J19" s="113"/>
      <c r="K19" s="113" t="s">
        <v>147</v>
      </c>
      <c r="L19" s="113" t="s">
        <v>100</v>
      </c>
      <c r="M19" s="113" t="s">
        <v>143</v>
      </c>
      <c r="N19" s="113" t="s">
        <v>148</v>
      </c>
    </row>
    <row r="20" spans="1:14" s="6" customFormat="1" x14ac:dyDescent="0.2">
      <c r="A20" s="118">
        <v>16</v>
      </c>
      <c r="B20" s="114" t="s">
        <v>149</v>
      </c>
      <c r="C20" s="115"/>
      <c r="D20" s="113" t="s">
        <v>96</v>
      </c>
      <c r="E20" s="113" t="s">
        <v>86</v>
      </c>
      <c r="F20" s="113" t="s">
        <v>76</v>
      </c>
      <c r="G20" s="116">
        <f>VLOOKUP(D20,'[1]000'!$F$19:$G$31,2,0)</f>
        <v>0.6</v>
      </c>
      <c r="H20" s="113" t="s">
        <v>150</v>
      </c>
      <c r="I20" s="117" t="s">
        <v>151</v>
      </c>
      <c r="J20" s="120" t="s">
        <v>152</v>
      </c>
      <c r="K20" s="120" t="s">
        <v>153</v>
      </c>
      <c r="L20" s="113" t="s">
        <v>81</v>
      </c>
      <c r="M20" s="113" t="s">
        <v>143</v>
      </c>
      <c r="N20" s="113" t="s">
        <v>148</v>
      </c>
    </row>
    <row r="21" spans="1:14" s="6" customFormat="1" x14ac:dyDescent="0.2">
      <c r="A21" s="118">
        <v>17</v>
      </c>
      <c r="B21" s="114" t="s">
        <v>154</v>
      </c>
      <c r="C21" s="115"/>
      <c r="D21" s="113" t="s">
        <v>96</v>
      </c>
      <c r="E21" s="113" t="s">
        <v>86</v>
      </c>
      <c r="F21" s="113" t="s">
        <v>76</v>
      </c>
      <c r="G21" s="116">
        <f>VLOOKUP(D21,'[1]000'!$F$19:$G$31,2,0)</f>
        <v>0.6</v>
      </c>
      <c r="H21" s="113" t="s">
        <v>97</v>
      </c>
      <c r="I21" s="117" t="s">
        <v>155</v>
      </c>
      <c r="J21" s="113" t="s">
        <v>156</v>
      </c>
      <c r="K21" s="113" t="s">
        <v>157</v>
      </c>
      <c r="L21" s="113" t="s">
        <v>100</v>
      </c>
      <c r="M21" s="113" t="s">
        <v>143</v>
      </c>
      <c r="N21" s="113" t="s">
        <v>148</v>
      </c>
    </row>
    <row r="22" spans="1:14" s="6" customFormat="1" x14ac:dyDescent="0.2">
      <c r="A22" s="118">
        <v>18</v>
      </c>
      <c r="B22" s="114" t="s">
        <v>158</v>
      </c>
      <c r="C22" s="115"/>
      <c r="D22" s="113" t="s">
        <v>96</v>
      </c>
      <c r="E22" s="113" t="s">
        <v>86</v>
      </c>
      <c r="F22" s="113" t="s">
        <v>76</v>
      </c>
      <c r="G22" s="116">
        <f>VLOOKUP(D22,'[1]000'!$F$19:$G$31,2,0)</f>
        <v>0.6</v>
      </c>
      <c r="H22" s="113" t="s">
        <v>97</v>
      </c>
      <c r="I22" s="117" t="s">
        <v>155</v>
      </c>
      <c r="J22" s="113" t="s">
        <v>159</v>
      </c>
      <c r="K22" s="113" t="s">
        <v>160</v>
      </c>
      <c r="L22" s="113" t="s">
        <v>100</v>
      </c>
      <c r="M22" s="113" t="s">
        <v>143</v>
      </c>
      <c r="N22" s="113" t="s">
        <v>148</v>
      </c>
    </row>
    <row r="23" spans="1:14" s="6" customFormat="1" x14ac:dyDescent="0.2">
      <c r="A23" s="118">
        <v>19</v>
      </c>
      <c r="B23" s="114" t="s">
        <v>161</v>
      </c>
      <c r="C23" s="115"/>
      <c r="D23" s="113" t="s">
        <v>96</v>
      </c>
      <c r="E23" s="113" t="s">
        <v>86</v>
      </c>
      <c r="F23" s="113" t="s">
        <v>76</v>
      </c>
      <c r="G23" s="116">
        <f>VLOOKUP(D23,'[1]000'!$F$19:$G$31,2,0)</f>
        <v>0.6</v>
      </c>
      <c r="H23" s="113" t="s">
        <v>146</v>
      </c>
      <c r="I23" s="117" t="s">
        <v>125</v>
      </c>
      <c r="J23" s="113" t="s">
        <v>162</v>
      </c>
      <c r="K23" s="113" t="s">
        <v>163</v>
      </c>
      <c r="L23" s="113" t="s">
        <v>100</v>
      </c>
      <c r="M23" s="113" t="s">
        <v>143</v>
      </c>
      <c r="N23" s="113" t="s">
        <v>148</v>
      </c>
    </row>
    <row r="24" spans="1:14" s="6" customFormat="1" x14ac:dyDescent="0.2">
      <c r="A24" s="118">
        <v>20</v>
      </c>
      <c r="B24" s="114" t="s">
        <v>149</v>
      </c>
      <c r="C24" s="115"/>
      <c r="D24" s="113" t="s">
        <v>96</v>
      </c>
      <c r="E24" s="113" t="s">
        <v>86</v>
      </c>
      <c r="F24" s="113" t="s">
        <v>76</v>
      </c>
      <c r="G24" s="116">
        <f>VLOOKUP(D24,'[1]000'!$F$19:$G$31,2,0)</f>
        <v>0.6</v>
      </c>
      <c r="H24" s="113" t="s">
        <v>150</v>
      </c>
      <c r="I24" s="117" t="s">
        <v>164</v>
      </c>
      <c r="J24" s="113" t="s">
        <v>152</v>
      </c>
      <c r="K24" s="113" t="s">
        <v>165</v>
      </c>
      <c r="L24" s="113" t="s">
        <v>100</v>
      </c>
      <c r="M24" s="113" t="s">
        <v>143</v>
      </c>
      <c r="N24" s="113" t="s">
        <v>148</v>
      </c>
    </row>
    <row r="25" spans="1:14" s="6" customFormat="1" x14ac:dyDescent="0.2">
      <c r="A25" s="113">
        <v>21</v>
      </c>
      <c r="B25" s="114" t="s">
        <v>166</v>
      </c>
      <c r="C25" s="115"/>
      <c r="D25" s="113" t="s">
        <v>96</v>
      </c>
      <c r="E25" s="113" t="s">
        <v>86</v>
      </c>
      <c r="F25" s="113" t="s">
        <v>76</v>
      </c>
      <c r="G25" s="116">
        <f>VLOOKUP(D25,'[2]000'!$F$19:$G$31,2,0)</f>
        <v>0.6</v>
      </c>
      <c r="H25" s="113" t="s">
        <v>167</v>
      </c>
      <c r="I25" s="117" t="s">
        <v>168</v>
      </c>
      <c r="J25" s="113"/>
      <c r="K25" s="113" t="s">
        <v>169</v>
      </c>
      <c r="L25" s="113" t="s">
        <v>100</v>
      </c>
      <c r="M25" s="113" t="s">
        <v>4</v>
      </c>
      <c r="N25" s="113" t="s">
        <v>122</v>
      </c>
    </row>
    <row r="26" spans="1:14" s="6" customFormat="1" x14ac:dyDescent="0.2">
      <c r="A26" s="113">
        <v>22</v>
      </c>
      <c r="B26" s="114" t="s">
        <v>170</v>
      </c>
      <c r="C26" s="115"/>
      <c r="D26" s="113" t="s">
        <v>74</v>
      </c>
      <c r="E26" s="113" t="s">
        <v>75</v>
      </c>
      <c r="F26" s="113" t="s">
        <v>76</v>
      </c>
      <c r="G26" s="116">
        <f>VLOOKUP(D26,'[2]000'!$F$19:$G$31,2,0)</f>
        <v>1</v>
      </c>
      <c r="H26" s="113" t="s">
        <v>171</v>
      </c>
      <c r="I26" s="117" t="s">
        <v>172</v>
      </c>
      <c r="J26" s="113" t="s">
        <v>173</v>
      </c>
      <c r="K26" s="113" t="s">
        <v>174</v>
      </c>
      <c r="L26" s="113" t="s">
        <v>100</v>
      </c>
      <c r="M26" s="113" t="s">
        <v>4</v>
      </c>
      <c r="N26" s="113" t="s">
        <v>175</v>
      </c>
    </row>
    <row r="27" spans="1:14" s="6" customFormat="1" x14ac:dyDescent="0.2">
      <c r="A27" s="113">
        <v>23</v>
      </c>
      <c r="B27" s="114" t="s">
        <v>176</v>
      </c>
      <c r="C27" s="115"/>
      <c r="D27" s="113" t="s">
        <v>96</v>
      </c>
      <c r="E27" s="113" t="s">
        <v>86</v>
      </c>
      <c r="F27" s="113" t="s">
        <v>76</v>
      </c>
      <c r="G27" s="116">
        <f>VLOOKUP(D27,'[2]000'!$F$19:$G$31,2,0)</f>
        <v>0.6</v>
      </c>
      <c r="H27" s="113" t="s">
        <v>177</v>
      </c>
      <c r="I27" s="117" t="s">
        <v>178</v>
      </c>
      <c r="J27" s="113" t="s">
        <v>179</v>
      </c>
      <c r="K27" s="113" t="s">
        <v>180</v>
      </c>
      <c r="L27" s="113" t="s">
        <v>100</v>
      </c>
      <c r="M27" s="113" t="s">
        <v>4</v>
      </c>
      <c r="N27" s="113" t="s">
        <v>127</v>
      </c>
    </row>
    <row r="28" spans="1:14" s="6" customFormat="1" x14ac:dyDescent="0.2">
      <c r="A28" s="118">
        <v>24</v>
      </c>
      <c r="B28" s="114" t="s">
        <v>181</v>
      </c>
      <c r="C28" s="115"/>
      <c r="D28" s="113" t="s">
        <v>85</v>
      </c>
      <c r="E28" s="113" t="s">
        <v>86</v>
      </c>
      <c r="F28" s="113" t="s">
        <v>76</v>
      </c>
      <c r="G28" s="116">
        <f>VLOOKUP(D28,'[3]000'!$F$19:$G$31,2,0)</f>
        <v>0.8</v>
      </c>
      <c r="H28" s="113" t="s">
        <v>182</v>
      </c>
      <c r="I28" s="117" t="s">
        <v>183</v>
      </c>
      <c r="J28" s="113" t="s">
        <v>184</v>
      </c>
      <c r="K28" s="113" t="s">
        <v>185</v>
      </c>
      <c r="L28" s="113" t="s">
        <v>81</v>
      </c>
      <c r="M28" s="113" t="s">
        <v>4</v>
      </c>
      <c r="N28" s="113" t="s">
        <v>186</v>
      </c>
    </row>
    <row r="29" spans="1:14" s="6" customFormat="1" x14ac:dyDescent="0.2">
      <c r="A29" s="118">
        <v>25</v>
      </c>
      <c r="B29" s="114" t="s">
        <v>187</v>
      </c>
      <c r="C29" s="115"/>
      <c r="D29" s="113" t="s">
        <v>74</v>
      </c>
      <c r="E29" s="113" t="s">
        <v>75</v>
      </c>
      <c r="F29" s="113" t="s">
        <v>76</v>
      </c>
      <c r="G29" s="116">
        <f>VLOOKUP(D29,'[3]000'!$F$19:$G$31,2,0)</f>
        <v>1</v>
      </c>
      <c r="H29" s="113" t="s">
        <v>188</v>
      </c>
      <c r="I29" s="117" t="s">
        <v>189</v>
      </c>
      <c r="J29" s="113" t="s">
        <v>190</v>
      </c>
      <c r="K29" s="113" t="s">
        <v>191</v>
      </c>
      <c r="L29" s="113" t="s">
        <v>81</v>
      </c>
      <c r="M29" s="113" t="s">
        <v>4</v>
      </c>
      <c r="N29" s="113" t="s">
        <v>186</v>
      </c>
    </row>
    <row r="30" spans="1:14" s="6" customFormat="1" x14ac:dyDescent="0.2">
      <c r="A30" s="118">
        <v>26</v>
      </c>
      <c r="B30" s="114" t="s">
        <v>192</v>
      </c>
      <c r="C30" s="115"/>
      <c r="D30" s="113" t="s">
        <v>96</v>
      </c>
      <c r="E30" s="113" t="s">
        <v>86</v>
      </c>
      <c r="F30" s="113" t="s">
        <v>76</v>
      </c>
      <c r="G30" s="116">
        <f>VLOOKUP(D30,'[3]000'!$F$19:$G$31,2,0)</f>
        <v>0.6</v>
      </c>
      <c r="H30" s="113" t="s">
        <v>119</v>
      </c>
      <c r="I30" s="117" t="s">
        <v>193</v>
      </c>
      <c r="J30" s="113" t="s">
        <v>194</v>
      </c>
      <c r="K30" s="113" t="s">
        <v>195</v>
      </c>
      <c r="L30" s="113" t="s">
        <v>100</v>
      </c>
      <c r="M30" s="113" t="s">
        <v>4</v>
      </c>
      <c r="N30" s="113" t="s">
        <v>122</v>
      </c>
    </row>
    <row r="31" spans="1:14" s="6" customFormat="1" x14ac:dyDescent="0.2">
      <c r="A31" s="118">
        <v>27</v>
      </c>
      <c r="B31" s="114" t="s">
        <v>196</v>
      </c>
      <c r="C31" s="115"/>
      <c r="D31" s="113" t="s">
        <v>197</v>
      </c>
      <c r="E31" s="113" t="s">
        <v>76</v>
      </c>
      <c r="F31" s="113" t="s">
        <v>86</v>
      </c>
      <c r="G31" s="116">
        <f>VLOOKUP(D31,'[3]000'!$F$19:$G$31,2,0)</f>
        <v>0.2</v>
      </c>
      <c r="H31" s="113" t="s">
        <v>198</v>
      </c>
      <c r="I31" s="117" t="s">
        <v>199</v>
      </c>
      <c r="J31" s="113" t="s">
        <v>200</v>
      </c>
      <c r="K31" s="113" t="s">
        <v>201</v>
      </c>
      <c r="L31" s="113" t="s">
        <v>100</v>
      </c>
      <c r="M31" s="113" t="s">
        <v>4</v>
      </c>
      <c r="N31" s="113" t="s">
        <v>202</v>
      </c>
    </row>
    <row r="32" spans="1:14" s="6" customFormat="1" x14ac:dyDescent="0.2">
      <c r="A32" s="118">
        <v>28</v>
      </c>
      <c r="B32" s="114" t="s">
        <v>203</v>
      </c>
      <c r="C32" s="115"/>
      <c r="D32" s="113" t="s">
        <v>96</v>
      </c>
      <c r="E32" s="113" t="s">
        <v>86</v>
      </c>
      <c r="F32" s="113" t="s">
        <v>76</v>
      </c>
      <c r="G32" s="116">
        <f>VLOOKUP(D32,'[3]000'!$F$19:$G$31,2,0)</f>
        <v>0.6</v>
      </c>
      <c r="H32" s="113" t="s">
        <v>204</v>
      </c>
      <c r="I32" s="117" t="s">
        <v>205</v>
      </c>
      <c r="J32" s="113" t="s">
        <v>206</v>
      </c>
      <c r="K32" s="113" t="s">
        <v>207</v>
      </c>
      <c r="L32" s="113" t="s">
        <v>100</v>
      </c>
      <c r="M32" s="113" t="s">
        <v>4</v>
      </c>
      <c r="N32" s="113" t="s">
        <v>127</v>
      </c>
    </row>
    <row r="33" spans="1:14" s="6" customFormat="1" x14ac:dyDescent="0.2">
      <c r="A33" s="118">
        <v>29</v>
      </c>
      <c r="B33" s="119" t="s">
        <v>208</v>
      </c>
      <c r="C33" s="121"/>
      <c r="D33" s="113" t="s">
        <v>197</v>
      </c>
      <c r="E33" s="113" t="s">
        <v>76</v>
      </c>
      <c r="F33" s="113" t="s">
        <v>86</v>
      </c>
      <c r="G33" s="116">
        <f>VLOOKUP(D33,'[4]000'!$F$19:$G$31,2,0)</f>
        <v>0.2</v>
      </c>
      <c r="H33" s="113" t="s">
        <v>209</v>
      </c>
      <c r="I33" s="117">
        <v>242853</v>
      </c>
      <c r="J33" s="113" t="s">
        <v>210</v>
      </c>
      <c r="K33" s="113" t="s">
        <v>211</v>
      </c>
      <c r="L33" s="113" t="s">
        <v>100</v>
      </c>
      <c r="M33" s="113" t="s">
        <v>212</v>
      </c>
      <c r="N33" s="113" t="s">
        <v>213</v>
      </c>
    </row>
    <row r="34" spans="1:14" s="6" customFormat="1" x14ac:dyDescent="0.2">
      <c r="A34" s="118">
        <v>30</v>
      </c>
      <c r="B34" s="119" t="s">
        <v>214</v>
      </c>
      <c r="C34" s="121"/>
      <c r="D34" s="113" t="s">
        <v>197</v>
      </c>
      <c r="E34" s="113" t="s">
        <v>76</v>
      </c>
      <c r="F34" s="113" t="s">
        <v>86</v>
      </c>
      <c r="G34" s="116">
        <f>VLOOKUP(D34,'[4]000'!$F$19:$G$31,2,0)</f>
        <v>0.2</v>
      </c>
      <c r="H34" s="113" t="s">
        <v>209</v>
      </c>
      <c r="I34" s="117">
        <v>242853</v>
      </c>
      <c r="J34" s="113" t="s">
        <v>215</v>
      </c>
      <c r="K34" s="113" t="s">
        <v>216</v>
      </c>
      <c r="L34" s="113" t="s">
        <v>100</v>
      </c>
      <c r="M34" s="113" t="s">
        <v>212</v>
      </c>
      <c r="N34" s="113" t="s">
        <v>213</v>
      </c>
    </row>
    <row r="35" spans="1:14" s="6" customFormat="1" x14ac:dyDescent="0.2">
      <c r="A35" s="118">
        <v>31</v>
      </c>
      <c r="B35" s="119" t="s">
        <v>217</v>
      </c>
      <c r="C35" s="121"/>
      <c r="D35" s="113" t="s">
        <v>197</v>
      </c>
      <c r="E35" s="113" t="s">
        <v>76</v>
      </c>
      <c r="F35" s="113" t="s">
        <v>86</v>
      </c>
      <c r="G35" s="116">
        <f>VLOOKUP(D35,'[4]000'!$F$19:$G$31,2,0)</f>
        <v>0.2</v>
      </c>
      <c r="H35" s="113" t="s">
        <v>209</v>
      </c>
      <c r="I35" s="117">
        <v>242853</v>
      </c>
      <c r="J35" s="113" t="s">
        <v>218</v>
      </c>
      <c r="K35" s="113" t="s">
        <v>219</v>
      </c>
      <c r="L35" s="113" t="s">
        <v>100</v>
      </c>
      <c r="M35" s="113" t="s">
        <v>212</v>
      </c>
      <c r="N35" s="113" t="s">
        <v>213</v>
      </c>
    </row>
    <row r="36" spans="1:14" s="6" customFormat="1" x14ac:dyDescent="0.2">
      <c r="A36" s="118">
        <v>32</v>
      </c>
      <c r="B36" s="119" t="s">
        <v>220</v>
      </c>
      <c r="C36" s="121"/>
      <c r="D36" s="113" t="s">
        <v>197</v>
      </c>
      <c r="E36" s="113" t="s">
        <v>76</v>
      </c>
      <c r="F36" s="113" t="s">
        <v>86</v>
      </c>
      <c r="G36" s="116">
        <f>VLOOKUP(D36,'[4]000'!$F$19:$G$31,2,0)</f>
        <v>0.2</v>
      </c>
      <c r="H36" s="113" t="s">
        <v>209</v>
      </c>
      <c r="I36" s="117">
        <v>242853</v>
      </c>
      <c r="J36" s="113" t="s">
        <v>218</v>
      </c>
      <c r="K36" s="113" t="s">
        <v>221</v>
      </c>
      <c r="L36" s="113" t="s">
        <v>100</v>
      </c>
      <c r="M36" s="113" t="s">
        <v>212</v>
      </c>
      <c r="N36" s="113" t="s">
        <v>213</v>
      </c>
    </row>
    <row r="37" spans="1:14" s="6" customFormat="1" x14ac:dyDescent="0.2">
      <c r="A37" s="118">
        <v>33</v>
      </c>
      <c r="B37" s="119" t="s">
        <v>222</v>
      </c>
      <c r="C37" s="121"/>
      <c r="D37" s="113" t="s">
        <v>197</v>
      </c>
      <c r="E37" s="113" t="s">
        <v>76</v>
      </c>
      <c r="F37" s="113" t="s">
        <v>86</v>
      </c>
      <c r="G37" s="116">
        <f>VLOOKUP(D37,'[4]000'!$F$19:$G$31,2,0)</f>
        <v>0.2</v>
      </c>
      <c r="H37" s="113" t="s">
        <v>209</v>
      </c>
      <c r="I37" s="117">
        <v>242853</v>
      </c>
      <c r="J37" s="113" t="s">
        <v>223</v>
      </c>
      <c r="K37" s="113" t="s">
        <v>224</v>
      </c>
      <c r="L37" s="113" t="s">
        <v>100</v>
      </c>
      <c r="M37" s="113" t="s">
        <v>212</v>
      </c>
      <c r="N37" s="113" t="s">
        <v>213</v>
      </c>
    </row>
    <row r="38" spans="1:14" s="6" customFormat="1" x14ac:dyDescent="0.2">
      <c r="A38" s="118">
        <v>34</v>
      </c>
      <c r="B38" s="119" t="s">
        <v>225</v>
      </c>
      <c r="C38" s="121"/>
      <c r="D38" s="113" t="s">
        <v>197</v>
      </c>
      <c r="E38" s="113" t="s">
        <v>76</v>
      </c>
      <c r="F38" s="113" t="s">
        <v>86</v>
      </c>
      <c r="G38" s="116">
        <f>VLOOKUP(D38,'[4]000'!$F$19:$G$31,2,0)</f>
        <v>0.2</v>
      </c>
      <c r="H38" s="113" t="s">
        <v>209</v>
      </c>
      <c r="I38" s="117">
        <v>242853</v>
      </c>
      <c r="J38" s="113" t="s">
        <v>226</v>
      </c>
      <c r="K38" s="113" t="s">
        <v>227</v>
      </c>
      <c r="L38" s="113" t="s">
        <v>100</v>
      </c>
      <c r="M38" s="113" t="s">
        <v>212</v>
      </c>
      <c r="N38" s="113" t="s">
        <v>213</v>
      </c>
    </row>
    <row r="39" spans="1:14" s="6" customFormat="1" x14ac:dyDescent="0.2">
      <c r="A39" s="118">
        <v>35</v>
      </c>
      <c r="B39" s="119" t="s">
        <v>228</v>
      </c>
      <c r="C39" s="121"/>
      <c r="D39" s="113" t="s">
        <v>197</v>
      </c>
      <c r="E39" s="113" t="s">
        <v>76</v>
      </c>
      <c r="F39" s="113" t="s">
        <v>86</v>
      </c>
      <c r="G39" s="116">
        <f>VLOOKUP(D39,'[4]000'!$F$19:$G$31,2,0)</f>
        <v>0.2</v>
      </c>
      <c r="H39" s="113" t="s">
        <v>209</v>
      </c>
      <c r="I39" s="117">
        <v>242853</v>
      </c>
      <c r="J39" s="113" t="s">
        <v>229</v>
      </c>
      <c r="K39" s="113" t="s">
        <v>230</v>
      </c>
      <c r="L39" s="113" t="s">
        <v>100</v>
      </c>
      <c r="M39" s="113" t="s">
        <v>212</v>
      </c>
      <c r="N39" s="113" t="s">
        <v>213</v>
      </c>
    </row>
    <row r="40" spans="1:14" s="6" customFormat="1" x14ac:dyDescent="0.2">
      <c r="A40" s="118">
        <v>36</v>
      </c>
      <c r="B40" s="119" t="s">
        <v>231</v>
      </c>
      <c r="C40" s="121"/>
      <c r="D40" s="113" t="s">
        <v>197</v>
      </c>
      <c r="E40" s="113" t="s">
        <v>76</v>
      </c>
      <c r="F40" s="113" t="s">
        <v>86</v>
      </c>
      <c r="G40" s="116">
        <f>VLOOKUP(D40,'[4]000'!$F$19:$G$31,2,0)</f>
        <v>0.2</v>
      </c>
      <c r="H40" s="113" t="s">
        <v>209</v>
      </c>
      <c r="I40" s="117">
        <v>242853</v>
      </c>
      <c r="J40" s="113" t="s">
        <v>232</v>
      </c>
      <c r="K40" s="113" t="s">
        <v>233</v>
      </c>
      <c r="L40" s="113" t="s">
        <v>100</v>
      </c>
      <c r="M40" s="113" t="s">
        <v>212</v>
      </c>
      <c r="N40" s="113" t="s">
        <v>213</v>
      </c>
    </row>
    <row r="41" spans="1:14" s="6" customFormat="1" x14ac:dyDescent="0.2">
      <c r="A41" s="118">
        <v>37</v>
      </c>
      <c r="B41" s="119" t="s">
        <v>234</v>
      </c>
      <c r="C41" s="121"/>
      <c r="D41" s="113" t="s">
        <v>197</v>
      </c>
      <c r="E41" s="113" t="s">
        <v>76</v>
      </c>
      <c r="F41" s="113" t="s">
        <v>86</v>
      </c>
      <c r="G41" s="116">
        <f>VLOOKUP(D41,'[4]000'!$F$19:$G$31,2,0)</f>
        <v>0.2</v>
      </c>
      <c r="H41" s="113" t="s">
        <v>209</v>
      </c>
      <c r="I41" s="117">
        <v>242853</v>
      </c>
      <c r="J41" s="113" t="s">
        <v>235</v>
      </c>
      <c r="K41" s="113" t="s">
        <v>236</v>
      </c>
      <c r="L41" s="113" t="s">
        <v>100</v>
      </c>
      <c r="M41" s="113" t="s">
        <v>212</v>
      </c>
      <c r="N41" s="113" t="s">
        <v>213</v>
      </c>
    </row>
    <row r="42" spans="1:14" s="6" customFormat="1" x14ac:dyDescent="0.2">
      <c r="A42" s="118">
        <v>38</v>
      </c>
      <c r="B42" s="119" t="s">
        <v>237</v>
      </c>
      <c r="C42" s="121"/>
      <c r="D42" s="113" t="s">
        <v>197</v>
      </c>
      <c r="E42" s="113" t="s">
        <v>76</v>
      </c>
      <c r="F42" s="113" t="s">
        <v>86</v>
      </c>
      <c r="G42" s="116">
        <f>VLOOKUP(D42,'[4]000'!$F$19:$G$31,2,0)</f>
        <v>0.2</v>
      </c>
      <c r="H42" s="113" t="s">
        <v>209</v>
      </c>
      <c r="I42" s="117">
        <v>242853</v>
      </c>
      <c r="J42" s="113" t="s">
        <v>238</v>
      </c>
      <c r="K42" s="113" t="s">
        <v>239</v>
      </c>
      <c r="L42" s="113" t="s">
        <v>100</v>
      </c>
      <c r="M42" s="113" t="s">
        <v>212</v>
      </c>
      <c r="N42" s="113" t="s">
        <v>213</v>
      </c>
    </row>
    <row r="43" spans="1:14" s="6" customFormat="1" x14ac:dyDescent="0.2">
      <c r="A43" s="118">
        <v>39</v>
      </c>
      <c r="B43" s="119" t="s">
        <v>240</v>
      </c>
      <c r="C43" s="121"/>
      <c r="D43" s="113" t="s">
        <v>197</v>
      </c>
      <c r="E43" s="113" t="s">
        <v>76</v>
      </c>
      <c r="F43" s="113" t="s">
        <v>86</v>
      </c>
      <c r="G43" s="116">
        <f>VLOOKUP(D43,'[4]000'!$F$19:$G$31,2,0)</f>
        <v>0.2</v>
      </c>
      <c r="H43" s="113" t="s">
        <v>209</v>
      </c>
      <c r="I43" s="117">
        <v>242853</v>
      </c>
      <c r="J43" s="113" t="s">
        <v>241</v>
      </c>
      <c r="K43" s="113" t="s">
        <v>239</v>
      </c>
      <c r="L43" s="113" t="s">
        <v>100</v>
      </c>
      <c r="M43" s="113" t="s">
        <v>212</v>
      </c>
      <c r="N43" s="113" t="s">
        <v>213</v>
      </c>
    </row>
    <row r="44" spans="1:14" s="6" customFormat="1" x14ac:dyDescent="0.2">
      <c r="A44" s="118">
        <v>40</v>
      </c>
      <c r="B44" s="119" t="s">
        <v>242</v>
      </c>
      <c r="C44" s="121"/>
      <c r="D44" s="113" t="s">
        <v>197</v>
      </c>
      <c r="E44" s="113" t="s">
        <v>76</v>
      </c>
      <c r="F44" s="113" t="s">
        <v>86</v>
      </c>
      <c r="G44" s="116">
        <f>VLOOKUP(D44,'[4]000'!$F$19:$G$31,2,0)</f>
        <v>0.2</v>
      </c>
      <c r="H44" s="113" t="s">
        <v>209</v>
      </c>
      <c r="I44" s="117">
        <v>242853</v>
      </c>
      <c r="J44" s="113" t="s">
        <v>243</v>
      </c>
      <c r="K44" s="113" t="s">
        <v>244</v>
      </c>
      <c r="L44" s="113" t="s">
        <v>100</v>
      </c>
      <c r="M44" s="113" t="s">
        <v>212</v>
      </c>
      <c r="N44" s="113" t="s">
        <v>213</v>
      </c>
    </row>
    <row r="45" spans="1:14" s="6" customFormat="1" x14ac:dyDescent="0.2">
      <c r="A45" s="118">
        <v>41</v>
      </c>
      <c r="B45" s="119" t="s">
        <v>245</v>
      </c>
      <c r="C45" s="121"/>
      <c r="D45" s="113" t="s">
        <v>197</v>
      </c>
      <c r="E45" s="113" t="s">
        <v>76</v>
      </c>
      <c r="F45" s="113" t="s">
        <v>86</v>
      </c>
      <c r="G45" s="116">
        <f>VLOOKUP(D45,'[4]000'!$F$19:$G$31,2,0)</f>
        <v>0.2</v>
      </c>
      <c r="H45" s="113" t="s">
        <v>209</v>
      </c>
      <c r="I45" s="117">
        <v>242853</v>
      </c>
      <c r="J45" s="113" t="s">
        <v>246</v>
      </c>
      <c r="K45" s="113" t="s">
        <v>244</v>
      </c>
      <c r="L45" s="113" t="s">
        <v>100</v>
      </c>
      <c r="M45" s="113" t="s">
        <v>212</v>
      </c>
      <c r="N45" s="113" t="s">
        <v>213</v>
      </c>
    </row>
    <row r="46" spans="1:14" s="6" customFormat="1" x14ac:dyDescent="0.2">
      <c r="A46" s="118">
        <v>42</v>
      </c>
      <c r="B46" s="119" t="s">
        <v>247</v>
      </c>
      <c r="C46" s="121"/>
      <c r="D46" s="113" t="s">
        <v>197</v>
      </c>
      <c r="E46" s="113" t="s">
        <v>76</v>
      </c>
      <c r="F46" s="113" t="s">
        <v>86</v>
      </c>
      <c r="G46" s="116">
        <f>VLOOKUP(D46,'[4]000'!$F$19:$G$31,2,0)</f>
        <v>0.2</v>
      </c>
      <c r="H46" s="113" t="s">
        <v>209</v>
      </c>
      <c r="I46" s="117">
        <v>242853</v>
      </c>
      <c r="J46" s="113" t="s">
        <v>248</v>
      </c>
      <c r="K46" s="113" t="s">
        <v>249</v>
      </c>
      <c r="L46" s="113" t="s">
        <v>100</v>
      </c>
      <c r="M46" s="113" t="s">
        <v>212</v>
      </c>
      <c r="N46" s="113" t="s">
        <v>213</v>
      </c>
    </row>
    <row r="47" spans="1:14" s="6" customFormat="1" x14ac:dyDescent="0.2">
      <c r="A47" s="118">
        <v>43</v>
      </c>
      <c r="B47" s="119" t="s">
        <v>250</v>
      </c>
      <c r="C47" s="121"/>
      <c r="D47" s="113" t="s">
        <v>197</v>
      </c>
      <c r="E47" s="113" t="s">
        <v>76</v>
      </c>
      <c r="F47" s="113" t="s">
        <v>86</v>
      </c>
      <c r="G47" s="116">
        <f>VLOOKUP(D47,'[4]000'!$F$19:$G$31,2,0)</f>
        <v>0.2</v>
      </c>
      <c r="H47" s="113" t="s">
        <v>209</v>
      </c>
      <c r="I47" s="117">
        <v>242853</v>
      </c>
      <c r="J47" s="113" t="s">
        <v>251</v>
      </c>
      <c r="K47" s="113" t="s">
        <v>249</v>
      </c>
      <c r="L47" s="113" t="s">
        <v>100</v>
      </c>
      <c r="M47" s="113" t="s">
        <v>212</v>
      </c>
      <c r="N47" s="113" t="s">
        <v>213</v>
      </c>
    </row>
    <row r="48" spans="1:14" s="6" customFormat="1" x14ac:dyDescent="0.2">
      <c r="A48" s="118">
        <v>44</v>
      </c>
      <c r="B48" s="119" t="s">
        <v>252</v>
      </c>
      <c r="C48" s="121"/>
      <c r="D48" s="113" t="s">
        <v>197</v>
      </c>
      <c r="E48" s="113" t="s">
        <v>76</v>
      </c>
      <c r="F48" s="113" t="s">
        <v>86</v>
      </c>
      <c r="G48" s="116">
        <f>VLOOKUP(D48,'[4]000'!$F$19:$G$31,2,0)</f>
        <v>0.2</v>
      </c>
      <c r="H48" s="113" t="s">
        <v>209</v>
      </c>
      <c r="I48" s="117">
        <v>242853</v>
      </c>
      <c r="J48" s="113" t="s">
        <v>253</v>
      </c>
      <c r="K48" s="113" t="s">
        <v>254</v>
      </c>
      <c r="L48" s="113" t="s">
        <v>100</v>
      </c>
      <c r="M48" s="113" t="s">
        <v>212</v>
      </c>
      <c r="N48" s="113" t="s">
        <v>213</v>
      </c>
    </row>
    <row r="49" spans="1:14" s="6" customFormat="1" x14ac:dyDescent="0.2">
      <c r="A49" s="118">
        <v>45</v>
      </c>
      <c r="B49" s="119" t="s">
        <v>255</v>
      </c>
      <c r="C49" s="121"/>
      <c r="D49" s="113" t="s">
        <v>197</v>
      </c>
      <c r="E49" s="113" t="s">
        <v>76</v>
      </c>
      <c r="F49" s="113" t="s">
        <v>86</v>
      </c>
      <c r="G49" s="116">
        <f>VLOOKUP(D49,'[4]000'!$F$19:$G$31,2,0)</f>
        <v>0.2</v>
      </c>
      <c r="H49" s="113" t="s">
        <v>209</v>
      </c>
      <c r="I49" s="117">
        <v>242853</v>
      </c>
      <c r="J49" s="113" t="s">
        <v>256</v>
      </c>
      <c r="K49" s="113" t="s">
        <v>254</v>
      </c>
      <c r="L49" s="113" t="s">
        <v>100</v>
      </c>
      <c r="M49" s="113" t="s">
        <v>212</v>
      </c>
      <c r="N49" s="113" t="s">
        <v>213</v>
      </c>
    </row>
    <row r="50" spans="1:14" s="6" customFormat="1" x14ac:dyDescent="0.2">
      <c r="A50" s="118">
        <v>46</v>
      </c>
      <c r="B50" s="119" t="s">
        <v>257</v>
      </c>
      <c r="C50" s="121"/>
      <c r="D50" s="113" t="s">
        <v>197</v>
      </c>
      <c r="E50" s="113" t="s">
        <v>76</v>
      </c>
      <c r="F50" s="113" t="s">
        <v>86</v>
      </c>
      <c r="G50" s="116">
        <f>VLOOKUP(D50,'[4]000'!$F$19:$G$31,2,0)</f>
        <v>0.2</v>
      </c>
      <c r="H50" s="113" t="s">
        <v>209</v>
      </c>
      <c r="I50" s="117">
        <v>242853</v>
      </c>
      <c r="J50" s="113" t="s">
        <v>258</v>
      </c>
      <c r="K50" s="113" t="s">
        <v>259</v>
      </c>
      <c r="L50" s="113" t="s">
        <v>100</v>
      </c>
      <c r="M50" s="113" t="s">
        <v>212</v>
      </c>
      <c r="N50" s="113" t="s">
        <v>213</v>
      </c>
    </row>
    <row r="51" spans="1:14" s="6" customFormat="1" x14ac:dyDescent="0.2">
      <c r="A51" s="118">
        <v>47</v>
      </c>
      <c r="B51" s="119" t="s">
        <v>260</v>
      </c>
      <c r="C51" s="121"/>
      <c r="D51" s="113" t="s">
        <v>197</v>
      </c>
      <c r="E51" s="113" t="s">
        <v>76</v>
      </c>
      <c r="F51" s="113" t="s">
        <v>86</v>
      </c>
      <c r="G51" s="116">
        <f>VLOOKUP(D51,'[4]000'!$F$19:$G$31,2,0)</f>
        <v>0.2</v>
      </c>
      <c r="H51" s="113" t="s">
        <v>209</v>
      </c>
      <c r="I51" s="117">
        <v>242853</v>
      </c>
      <c r="J51" s="113" t="s">
        <v>261</v>
      </c>
      <c r="K51" s="113" t="s">
        <v>259</v>
      </c>
      <c r="L51" s="113" t="s">
        <v>100</v>
      </c>
      <c r="M51" s="113" t="s">
        <v>212</v>
      </c>
      <c r="N51" s="113" t="s">
        <v>213</v>
      </c>
    </row>
    <row r="52" spans="1:14" s="6" customFormat="1" x14ac:dyDescent="0.2">
      <c r="A52" s="118">
        <v>48</v>
      </c>
      <c r="B52" s="119" t="s">
        <v>262</v>
      </c>
      <c r="C52" s="121"/>
      <c r="D52" s="113" t="s">
        <v>197</v>
      </c>
      <c r="E52" s="113" t="s">
        <v>76</v>
      </c>
      <c r="F52" s="113" t="s">
        <v>86</v>
      </c>
      <c r="G52" s="116">
        <f>VLOOKUP(D52,'[4]000'!$F$19:$G$31,2,0)</f>
        <v>0.2</v>
      </c>
      <c r="H52" s="113" t="s">
        <v>209</v>
      </c>
      <c r="I52" s="117">
        <v>242853</v>
      </c>
      <c r="J52" s="113" t="s">
        <v>263</v>
      </c>
      <c r="K52" s="113" t="s">
        <v>264</v>
      </c>
      <c r="L52" s="113" t="s">
        <v>100</v>
      </c>
      <c r="M52" s="113" t="s">
        <v>212</v>
      </c>
      <c r="N52" s="113" t="s">
        <v>213</v>
      </c>
    </row>
    <row r="53" spans="1:14" s="6" customFormat="1" x14ac:dyDescent="0.2">
      <c r="A53" s="118">
        <v>49</v>
      </c>
      <c r="B53" s="119" t="s">
        <v>265</v>
      </c>
      <c r="C53" s="121"/>
      <c r="D53" s="113" t="s">
        <v>197</v>
      </c>
      <c r="E53" s="113" t="s">
        <v>76</v>
      </c>
      <c r="F53" s="113" t="s">
        <v>86</v>
      </c>
      <c r="G53" s="116">
        <f>VLOOKUP(D53,'[4]000'!$F$19:$G$31,2,0)</f>
        <v>0.2</v>
      </c>
      <c r="H53" s="113" t="s">
        <v>209</v>
      </c>
      <c r="I53" s="117">
        <v>242853</v>
      </c>
      <c r="J53" s="113" t="s">
        <v>266</v>
      </c>
      <c r="K53" s="113" t="s">
        <v>264</v>
      </c>
      <c r="L53" s="113" t="s">
        <v>100</v>
      </c>
      <c r="M53" s="113" t="s">
        <v>212</v>
      </c>
      <c r="N53" s="113" t="s">
        <v>213</v>
      </c>
    </row>
    <row r="54" spans="1:14" s="6" customFormat="1" x14ac:dyDescent="0.2">
      <c r="A54" s="118">
        <v>50</v>
      </c>
      <c r="B54" s="119" t="s">
        <v>267</v>
      </c>
      <c r="C54" s="121"/>
      <c r="D54" s="113" t="s">
        <v>197</v>
      </c>
      <c r="E54" s="113" t="s">
        <v>76</v>
      </c>
      <c r="F54" s="113" t="s">
        <v>86</v>
      </c>
      <c r="G54" s="116">
        <f>VLOOKUP(D54,'[4]000'!$F$19:$G$31,2,0)</f>
        <v>0.2</v>
      </c>
      <c r="H54" s="113" t="s">
        <v>209</v>
      </c>
      <c r="I54" s="117">
        <v>242853</v>
      </c>
      <c r="J54" s="113" t="s">
        <v>268</v>
      </c>
      <c r="K54" s="113" t="s">
        <v>269</v>
      </c>
      <c r="L54" s="113" t="s">
        <v>100</v>
      </c>
      <c r="M54" s="113" t="s">
        <v>212</v>
      </c>
      <c r="N54" s="113" t="s">
        <v>213</v>
      </c>
    </row>
    <row r="55" spans="1:14" s="6" customFormat="1" x14ac:dyDescent="0.2">
      <c r="A55" s="118">
        <v>51</v>
      </c>
      <c r="B55" s="119" t="s">
        <v>270</v>
      </c>
      <c r="C55" s="121"/>
      <c r="D55" s="113" t="s">
        <v>197</v>
      </c>
      <c r="E55" s="113" t="s">
        <v>76</v>
      </c>
      <c r="F55" s="113" t="s">
        <v>86</v>
      </c>
      <c r="G55" s="116">
        <f>VLOOKUP(D55,'[4]000'!$F$19:$G$31,2,0)</f>
        <v>0.2</v>
      </c>
      <c r="H55" s="113" t="s">
        <v>209</v>
      </c>
      <c r="I55" s="117">
        <v>242853</v>
      </c>
      <c r="J55" s="113" t="s">
        <v>271</v>
      </c>
      <c r="K55" s="113" t="s">
        <v>269</v>
      </c>
      <c r="L55" s="113" t="s">
        <v>100</v>
      </c>
      <c r="M55" s="113" t="s">
        <v>212</v>
      </c>
      <c r="N55" s="113" t="s">
        <v>213</v>
      </c>
    </row>
    <row r="56" spans="1:14" s="6" customFormat="1" x14ac:dyDescent="0.2">
      <c r="A56" s="118">
        <v>52</v>
      </c>
      <c r="B56" s="119" t="s">
        <v>272</v>
      </c>
      <c r="C56" s="121"/>
      <c r="D56" s="113" t="s">
        <v>197</v>
      </c>
      <c r="E56" s="113" t="s">
        <v>76</v>
      </c>
      <c r="F56" s="113" t="s">
        <v>86</v>
      </c>
      <c r="G56" s="116">
        <f>VLOOKUP(D56,'[4]000'!$F$19:$G$31,2,0)</f>
        <v>0.2</v>
      </c>
      <c r="H56" s="113" t="s">
        <v>209</v>
      </c>
      <c r="I56" s="117">
        <v>242853</v>
      </c>
      <c r="J56" s="113" t="s">
        <v>273</v>
      </c>
      <c r="K56" s="113" t="s">
        <v>274</v>
      </c>
      <c r="L56" s="113" t="s">
        <v>100</v>
      </c>
      <c r="M56" s="113" t="s">
        <v>212</v>
      </c>
      <c r="N56" s="113" t="s">
        <v>213</v>
      </c>
    </row>
    <row r="57" spans="1:14" s="6" customFormat="1" x14ac:dyDescent="0.2">
      <c r="A57" s="118">
        <v>53</v>
      </c>
      <c r="B57" s="119" t="s">
        <v>275</v>
      </c>
      <c r="C57" s="121"/>
      <c r="D57" s="113" t="s">
        <v>197</v>
      </c>
      <c r="E57" s="113" t="s">
        <v>76</v>
      </c>
      <c r="F57" s="113" t="s">
        <v>86</v>
      </c>
      <c r="G57" s="116">
        <f>VLOOKUP(D57,'[4]000'!$F$19:$G$31,2,0)</f>
        <v>0.2</v>
      </c>
      <c r="H57" s="113" t="s">
        <v>209</v>
      </c>
      <c r="I57" s="117">
        <v>242853</v>
      </c>
      <c r="J57" s="113" t="s">
        <v>276</v>
      </c>
      <c r="K57" s="113" t="s">
        <v>274</v>
      </c>
      <c r="L57" s="113" t="s">
        <v>100</v>
      </c>
      <c r="M57" s="113" t="s">
        <v>212</v>
      </c>
      <c r="N57" s="113" t="s">
        <v>213</v>
      </c>
    </row>
    <row r="58" spans="1:14" s="6" customFormat="1" x14ac:dyDescent="0.2">
      <c r="A58" s="118">
        <v>54</v>
      </c>
      <c r="B58" s="119" t="s">
        <v>277</v>
      </c>
      <c r="C58" s="121"/>
      <c r="D58" s="113" t="s">
        <v>197</v>
      </c>
      <c r="E58" s="113" t="s">
        <v>76</v>
      </c>
      <c r="F58" s="113" t="s">
        <v>86</v>
      </c>
      <c r="G58" s="116">
        <f>VLOOKUP(D58,'[4]000'!$F$19:$G$31,2,0)</f>
        <v>0.2</v>
      </c>
      <c r="H58" s="113" t="s">
        <v>209</v>
      </c>
      <c r="I58" s="117">
        <v>242853</v>
      </c>
      <c r="J58" s="113" t="s">
        <v>278</v>
      </c>
      <c r="K58" s="113" t="s">
        <v>279</v>
      </c>
      <c r="L58" s="113" t="s">
        <v>100</v>
      </c>
      <c r="M58" s="113" t="s">
        <v>212</v>
      </c>
      <c r="N58" s="113" t="s">
        <v>213</v>
      </c>
    </row>
    <row r="59" spans="1:14" s="6" customFormat="1" x14ac:dyDescent="0.2">
      <c r="A59" s="118">
        <v>55</v>
      </c>
      <c r="B59" s="119" t="s">
        <v>280</v>
      </c>
      <c r="C59" s="121"/>
      <c r="D59" s="113" t="s">
        <v>197</v>
      </c>
      <c r="E59" s="113" t="s">
        <v>76</v>
      </c>
      <c r="F59" s="113" t="s">
        <v>86</v>
      </c>
      <c r="G59" s="116">
        <f>VLOOKUP(D59,'[4]000'!$F$19:$G$31,2,0)</f>
        <v>0.2</v>
      </c>
      <c r="H59" s="113" t="s">
        <v>209</v>
      </c>
      <c r="I59" s="117">
        <v>242853</v>
      </c>
      <c r="J59" s="113" t="s">
        <v>281</v>
      </c>
      <c r="K59" s="113" t="s">
        <v>279</v>
      </c>
      <c r="L59" s="113" t="s">
        <v>100</v>
      </c>
      <c r="M59" s="113" t="s">
        <v>212</v>
      </c>
      <c r="N59" s="113" t="s">
        <v>213</v>
      </c>
    </row>
    <row r="60" spans="1:14" s="6" customFormat="1" x14ac:dyDescent="0.2">
      <c r="A60" s="118">
        <v>56</v>
      </c>
      <c r="B60" s="119" t="s">
        <v>282</v>
      </c>
      <c r="C60" s="121"/>
      <c r="D60" s="113" t="s">
        <v>197</v>
      </c>
      <c r="E60" s="113" t="s">
        <v>76</v>
      </c>
      <c r="F60" s="113" t="s">
        <v>86</v>
      </c>
      <c r="G60" s="116">
        <f>VLOOKUP(D60,'[4]000'!$F$19:$G$31,2,0)</f>
        <v>0.2</v>
      </c>
      <c r="H60" s="113" t="s">
        <v>209</v>
      </c>
      <c r="I60" s="117">
        <v>242853</v>
      </c>
      <c r="J60" s="113" t="s">
        <v>283</v>
      </c>
      <c r="K60" s="113" t="s">
        <v>284</v>
      </c>
      <c r="L60" s="113" t="s">
        <v>100</v>
      </c>
      <c r="M60" s="113" t="s">
        <v>212</v>
      </c>
      <c r="N60" s="113" t="s">
        <v>213</v>
      </c>
    </row>
    <row r="61" spans="1:14" s="6" customFormat="1" x14ac:dyDescent="0.2">
      <c r="A61" s="118">
        <v>57</v>
      </c>
      <c r="B61" s="119" t="s">
        <v>285</v>
      </c>
      <c r="C61" s="121"/>
      <c r="D61" s="113" t="s">
        <v>197</v>
      </c>
      <c r="E61" s="113" t="s">
        <v>76</v>
      </c>
      <c r="F61" s="113" t="s">
        <v>86</v>
      </c>
      <c r="G61" s="116">
        <f>VLOOKUP(D61,'[4]000'!$F$19:$G$31,2,0)</f>
        <v>0.2</v>
      </c>
      <c r="H61" s="113" t="s">
        <v>209</v>
      </c>
      <c r="I61" s="117">
        <v>242853</v>
      </c>
      <c r="J61" s="113" t="s">
        <v>286</v>
      </c>
      <c r="K61" s="113" t="s">
        <v>284</v>
      </c>
      <c r="L61" s="113" t="s">
        <v>100</v>
      </c>
      <c r="M61" s="113" t="s">
        <v>212</v>
      </c>
      <c r="N61" s="113" t="s">
        <v>213</v>
      </c>
    </row>
    <row r="62" spans="1:14" s="6" customFormat="1" x14ac:dyDescent="0.2">
      <c r="A62" s="118">
        <v>58</v>
      </c>
      <c r="B62" s="119" t="s">
        <v>287</v>
      </c>
      <c r="C62" s="121"/>
      <c r="D62" s="113" t="s">
        <v>197</v>
      </c>
      <c r="E62" s="113" t="s">
        <v>76</v>
      </c>
      <c r="F62" s="113" t="s">
        <v>86</v>
      </c>
      <c r="G62" s="116">
        <f>VLOOKUP(D62,'[4]000'!$F$19:$G$31,2,0)</f>
        <v>0.2</v>
      </c>
      <c r="H62" s="113" t="s">
        <v>209</v>
      </c>
      <c r="I62" s="117">
        <v>242853</v>
      </c>
      <c r="J62" s="113" t="s">
        <v>288</v>
      </c>
      <c r="K62" s="113" t="s">
        <v>289</v>
      </c>
      <c r="L62" s="113" t="s">
        <v>100</v>
      </c>
      <c r="M62" s="113" t="s">
        <v>212</v>
      </c>
      <c r="N62" s="113" t="s">
        <v>213</v>
      </c>
    </row>
    <row r="63" spans="1:14" s="6" customFormat="1" x14ac:dyDescent="0.2">
      <c r="A63" s="118">
        <v>59</v>
      </c>
      <c r="B63" s="119" t="s">
        <v>290</v>
      </c>
      <c r="C63" s="121"/>
      <c r="D63" s="113" t="s">
        <v>197</v>
      </c>
      <c r="E63" s="113" t="s">
        <v>76</v>
      </c>
      <c r="F63" s="113" t="s">
        <v>86</v>
      </c>
      <c r="G63" s="116">
        <f>VLOOKUP(D63,'[4]000'!$F$19:$G$31,2,0)</f>
        <v>0.2</v>
      </c>
      <c r="H63" s="113" t="s">
        <v>209</v>
      </c>
      <c r="I63" s="117">
        <v>242853</v>
      </c>
      <c r="J63" s="113" t="s">
        <v>291</v>
      </c>
      <c r="K63" s="113" t="s">
        <v>289</v>
      </c>
      <c r="L63" s="113" t="s">
        <v>100</v>
      </c>
      <c r="M63" s="113" t="s">
        <v>212</v>
      </c>
      <c r="N63" s="113" t="s">
        <v>213</v>
      </c>
    </row>
    <row r="64" spans="1:14" s="6" customFormat="1" x14ac:dyDescent="0.2">
      <c r="A64" s="118">
        <v>60</v>
      </c>
      <c r="B64" s="119" t="s">
        <v>292</v>
      </c>
      <c r="C64" s="121"/>
      <c r="D64" s="113" t="s">
        <v>197</v>
      </c>
      <c r="E64" s="113" t="s">
        <v>76</v>
      </c>
      <c r="F64" s="113" t="s">
        <v>86</v>
      </c>
      <c r="G64" s="116">
        <f>VLOOKUP(D64,'[4]000'!$F$19:$G$31,2,0)</f>
        <v>0.2</v>
      </c>
      <c r="H64" s="113" t="s">
        <v>209</v>
      </c>
      <c r="I64" s="117">
        <v>242853</v>
      </c>
      <c r="J64" s="113" t="s">
        <v>293</v>
      </c>
      <c r="K64" s="113" t="s">
        <v>294</v>
      </c>
      <c r="L64" s="113" t="s">
        <v>100</v>
      </c>
      <c r="M64" s="113" t="s">
        <v>212</v>
      </c>
      <c r="N64" s="113" t="s">
        <v>213</v>
      </c>
    </row>
    <row r="65" spans="1:14" s="6" customFormat="1" x14ac:dyDescent="0.2">
      <c r="A65" s="118">
        <v>61</v>
      </c>
      <c r="B65" s="119" t="s">
        <v>295</v>
      </c>
      <c r="C65" s="121"/>
      <c r="D65" s="113" t="s">
        <v>197</v>
      </c>
      <c r="E65" s="113" t="s">
        <v>76</v>
      </c>
      <c r="F65" s="113" t="s">
        <v>86</v>
      </c>
      <c r="G65" s="116">
        <f>VLOOKUP(D65,'[4]000'!$F$19:$G$31,2,0)</f>
        <v>0.2</v>
      </c>
      <c r="H65" s="113" t="s">
        <v>209</v>
      </c>
      <c r="I65" s="117">
        <v>242853</v>
      </c>
      <c r="J65" s="113" t="s">
        <v>296</v>
      </c>
      <c r="K65" s="113" t="s">
        <v>294</v>
      </c>
      <c r="L65" s="113" t="s">
        <v>100</v>
      </c>
      <c r="M65" s="113" t="s">
        <v>212</v>
      </c>
      <c r="N65" s="113" t="s">
        <v>213</v>
      </c>
    </row>
    <row r="66" spans="1:14" s="6" customFormat="1" x14ac:dyDescent="0.2">
      <c r="A66" s="118">
        <v>62</v>
      </c>
      <c r="B66" s="119" t="s">
        <v>297</v>
      </c>
      <c r="C66" s="121"/>
      <c r="D66" s="113" t="s">
        <v>197</v>
      </c>
      <c r="E66" s="113" t="s">
        <v>76</v>
      </c>
      <c r="F66" s="113" t="s">
        <v>86</v>
      </c>
      <c r="G66" s="116">
        <f>VLOOKUP(D66,'[4]000'!$F$19:$G$31,2,0)</f>
        <v>0.2</v>
      </c>
      <c r="H66" s="113" t="s">
        <v>209</v>
      </c>
      <c r="I66" s="117">
        <v>242853</v>
      </c>
      <c r="J66" s="113" t="s">
        <v>298</v>
      </c>
      <c r="K66" s="113" t="s">
        <v>299</v>
      </c>
      <c r="L66" s="113" t="s">
        <v>100</v>
      </c>
      <c r="M66" s="113" t="s">
        <v>212</v>
      </c>
      <c r="N66" s="113" t="s">
        <v>213</v>
      </c>
    </row>
    <row r="67" spans="1:14" s="6" customFormat="1" x14ac:dyDescent="0.2">
      <c r="A67" s="118">
        <v>63</v>
      </c>
      <c r="B67" s="119" t="s">
        <v>300</v>
      </c>
      <c r="C67" s="121"/>
      <c r="D67" s="113" t="s">
        <v>197</v>
      </c>
      <c r="E67" s="113" t="s">
        <v>76</v>
      </c>
      <c r="F67" s="113" t="s">
        <v>86</v>
      </c>
      <c r="G67" s="116">
        <f>VLOOKUP(D67,'[4]000'!$F$19:$G$31,2,0)</f>
        <v>0.2</v>
      </c>
      <c r="H67" s="113" t="s">
        <v>209</v>
      </c>
      <c r="I67" s="117">
        <v>242853</v>
      </c>
      <c r="J67" s="113" t="s">
        <v>301</v>
      </c>
      <c r="K67" s="113" t="s">
        <v>299</v>
      </c>
      <c r="L67" s="113" t="s">
        <v>100</v>
      </c>
      <c r="M67" s="113" t="s">
        <v>212</v>
      </c>
      <c r="N67" s="113" t="s">
        <v>213</v>
      </c>
    </row>
    <row r="68" spans="1:14" s="6" customFormat="1" x14ac:dyDescent="0.2">
      <c r="A68" s="118">
        <v>64</v>
      </c>
      <c r="B68" s="119" t="s">
        <v>302</v>
      </c>
      <c r="C68" s="121"/>
      <c r="D68" s="113" t="s">
        <v>197</v>
      </c>
      <c r="E68" s="113" t="s">
        <v>76</v>
      </c>
      <c r="F68" s="113" t="s">
        <v>86</v>
      </c>
      <c r="G68" s="116">
        <f>VLOOKUP(D68,'[4]000'!$F$19:$G$31,2,0)</f>
        <v>0.2</v>
      </c>
      <c r="H68" s="113" t="s">
        <v>209</v>
      </c>
      <c r="I68" s="117">
        <v>242853</v>
      </c>
      <c r="J68" s="113" t="s">
        <v>303</v>
      </c>
      <c r="K68" s="113" t="s">
        <v>304</v>
      </c>
      <c r="L68" s="113" t="s">
        <v>100</v>
      </c>
      <c r="M68" s="113" t="s">
        <v>212</v>
      </c>
      <c r="N68" s="113" t="s">
        <v>213</v>
      </c>
    </row>
    <row r="69" spans="1:14" s="6" customFormat="1" x14ac:dyDescent="0.2">
      <c r="A69" s="118">
        <v>65</v>
      </c>
      <c r="B69" s="119" t="s">
        <v>305</v>
      </c>
      <c r="C69" s="121"/>
      <c r="D69" s="113" t="s">
        <v>197</v>
      </c>
      <c r="E69" s="113" t="s">
        <v>76</v>
      </c>
      <c r="F69" s="113" t="s">
        <v>86</v>
      </c>
      <c r="G69" s="116">
        <f>VLOOKUP(D69,'[4]000'!$F$19:$G$31,2,0)</f>
        <v>0.2</v>
      </c>
      <c r="H69" s="113" t="s">
        <v>209</v>
      </c>
      <c r="I69" s="117">
        <v>242853</v>
      </c>
      <c r="J69" s="113" t="s">
        <v>306</v>
      </c>
      <c r="K69" s="113" t="s">
        <v>304</v>
      </c>
      <c r="L69" s="113" t="s">
        <v>100</v>
      </c>
      <c r="M69" s="113" t="s">
        <v>212</v>
      </c>
      <c r="N69" s="113" t="s">
        <v>213</v>
      </c>
    </row>
    <row r="70" spans="1:14" s="6" customFormat="1" x14ac:dyDescent="0.2">
      <c r="A70" s="118">
        <v>66</v>
      </c>
      <c r="B70" s="119" t="s">
        <v>307</v>
      </c>
      <c r="C70" s="121"/>
      <c r="D70" s="113" t="s">
        <v>197</v>
      </c>
      <c r="E70" s="113" t="s">
        <v>76</v>
      </c>
      <c r="F70" s="113" t="s">
        <v>86</v>
      </c>
      <c r="G70" s="116">
        <f>VLOOKUP(D70,'[4]000'!$F$19:$G$31,2,0)</f>
        <v>0.2</v>
      </c>
      <c r="H70" s="113" t="s">
        <v>209</v>
      </c>
      <c r="I70" s="117">
        <v>242853</v>
      </c>
      <c r="J70" s="113" t="s">
        <v>308</v>
      </c>
      <c r="K70" s="113" t="s">
        <v>309</v>
      </c>
      <c r="L70" s="113" t="s">
        <v>100</v>
      </c>
      <c r="M70" s="113" t="s">
        <v>212</v>
      </c>
      <c r="N70" s="113" t="s">
        <v>213</v>
      </c>
    </row>
    <row r="71" spans="1:14" s="6" customFormat="1" x14ac:dyDescent="0.2">
      <c r="A71" s="118">
        <v>67</v>
      </c>
      <c r="B71" s="119" t="s">
        <v>310</v>
      </c>
      <c r="C71" s="121"/>
      <c r="D71" s="113" t="s">
        <v>197</v>
      </c>
      <c r="E71" s="113" t="s">
        <v>76</v>
      </c>
      <c r="F71" s="113" t="s">
        <v>86</v>
      </c>
      <c r="G71" s="116">
        <f>VLOOKUP(D71,'[4]000'!$F$19:$G$31,2,0)</f>
        <v>0.2</v>
      </c>
      <c r="H71" s="113" t="s">
        <v>209</v>
      </c>
      <c r="I71" s="117">
        <v>242853</v>
      </c>
      <c r="J71" s="113" t="s">
        <v>311</v>
      </c>
      <c r="K71" s="113" t="s">
        <v>309</v>
      </c>
      <c r="L71" s="113" t="s">
        <v>100</v>
      </c>
      <c r="M71" s="113" t="s">
        <v>212</v>
      </c>
      <c r="N71" s="113" t="s">
        <v>213</v>
      </c>
    </row>
    <row r="72" spans="1:14" s="6" customFormat="1" x14ac:dyDescent="0.2">
      <c r="A72" s="118">
        <v>68</v>
      </c>
      <c r="B72" s="119" t="s">
        <v>312</v>
      </c>
      <c r="C72" s="121"/>
      <c r="D72" s="113" t="s">
        <v>197</v>
      </c>
      <c r="E72" s="113" t="s">
        <v>76</v>
      </c>
      <c r="F72" s="113" t="s">
        <v>86</v>
      </c>
      <c r="G72" s="116">
        <f>VLOOKUP(D72,'[4]000'!$F$19:$G$31,2,0)</f>
        <v>0.2</v>
      </c>
      <c r="H72" s="113" t="s">
        <v>209</v>
      </c>
      <c r="I72" s="117">
        <v>242853</v>
      </c>
      <c r="J72" s="113" t="s">
        <v>313</v>
      </c>
      <c r="K72" s="113" t="s">
        <v>314</v>
      </c>
      <c r="L72" s="113" t="s">
        <v>100</v>
      </c>
      <c r="M72" s="113" t="s">
        <v>212</v>
      </c>
      <c r="N72" s="113" t="s">
        <v>213</v>
      </c>
    </row>
    <row r="73" spans="1:14" s="6" customFormat="1" x14ac:dyDescent="0.2">
      <c r="A73" s="118">
        <v>69</v>
      </c>
      <c r="B73" s="119" t="s">
        <v>315</v>
      </c>
      <c r="C73" s="121"/>
      <c r="D73" s="113" t="s">
        <v>197</v>
      </c>
      <c r="E73" s="113" t="s">
        <v>76</v>
      </c>
      <c r="F73" s="113" t="s">
        <v>86</v>
      </c>
      <c r="G73" s="116">
        <f>VLOOKUP(D73,'[4]000'!$F$19:$G$31,2,0)</f>
        <v>0.2</v>
      </c>
      <c r="H73" s="113" t="s">
        <v>209</v>
      </c>
      <c r="I73" s="117">
        <v>242853</v>
      </c>
      <c r="J73" s="113" t="s">
        <v>316</v>
      </c>
      <c r="K73" s="113" t="s">
        <v>314</v>
      </c>
      <c r="L73" s="113" t="s">
        <v>100</v>
      </c>
      <c r="M73" s="113" t="s">
        <v>212</v>
      </c>
      <c r="N73" s="113" t="s">
        <v>213</v>
      </c>
    </row>
    <row r="74" spans="1:14" s="6" customFormat="1" x14ac:dyDescent="0.2">
      <c r="A74" s="118">
        <v>70</v>
      </c>
      <c r="B74" s="119" t="s">
        <v>317</v>
      </c>
      <c r="C74" s="121"/>
      <c r="D74" s="113" t="s">
        <v>197</v>
      </c>
      <c r="E74" s="113" t="s">
        <v>76</v>
      </c>
      <c r="F74" s="113" t="s">
        <v>86</v>
      </c>
      <c r="G74" s="116">
        <f>VLOOKUP(D74,'[4]000'!$F$19:$G$31,2,0)</f>
        <v>0.2</v>
      </c>
      <c r="H74" s="113" t="s">
        <v>209</v>
      </c>
      <c r="I74" s="117">
        <v>242853</v>
      </c>
      <c r="J74" s="113" t="s">
        <v>318</v>
      </c>
      <c r="K74" s="113" t="s">
        <v>319</v>
      </c>
      <c r="L74" s="113" t="s">
        <v>100</v>
      </c>
      <c r="M74" s="113" t="s">
        <v>212</v>
      </c>
      <c r="N74" s="113" t="s">
        <v>213</v>
      </c>
    </row>
    <row r="75" spans="1:14" s="6" customFormat="1" x14ac:dyDescent="0.2">
      <c r="A75" s="118">
        <v>71</v>
      </c>
      <c r="B75" s="119" t="s">
        <v>320</v>
      </c>
      <c r="C75" s="121"/>
      <c r="D75" s="113" t="s">
        <v>197</v>
      </c>
      <c r="E75" s="113" t="s">
        <v>76</v>
      </c>
      <c r="F75" s="113" t="s">
        <v>86</v>
      </c>
      <c r="G75" s="116">
        <f>VLOOKUP(D75,'[4]000'!$F$19:$G$31,2,0)</f>
        <v>0.2</v>
      </c>
      <c r="H75" s="113" t="s">
        <v>209</v>
      </c>
      <c r="I75" s="117">
        <v>242853</v>
      </c>
      <c r="J75" s="113" t="s">
        <v>321</v>
      </c>
      <c r="K75" s="113" t="s">
        <v>319</v>
      </c>
      <c r="L75" s="113" t="s">
        <v>100</v>
      </c>
      <c r="M75" s="113" t="s">
        <v>212</v>
      </c>
      <c r="N75" s="113" t="s">
        <v>213</v>
      </c>
    </row>
    <row r="76" spans="1:14" s="6" customFormat="1" x14ac:dyDescent="0.2">
      <c r="A76" s="118">
        <v>72</v>
      </c>
      <c r="B76" s="119" t="s">
        <v>322</v>
      </c>
      <c r="C76" s="121"/>
      <c r="D76" s="113" t="s">
        <v>197</v>
      </c>
      <c r="E76" s="113" t="s">
        <v>76</v>
      </c>
      <c r="F76" s="113" t="s">
        <v>86</v>
      </c>
      <c r="G76" s="116">
        <f>VLOOKUP(D76,'[4]000'!$F$19:$G$31,2,0)</f>
        <v>0.2</v>
      </c>
      <c r="H76" s="113" t="s">
        <v>209</v>
      </c>
      <c r="I76" s="117">
        <v>242853</v>
      </c>
      <c r="J76" s="113" t="s">
        <v>323</v>
      </c>
      <c r="K76" s="113" t="s">
        <v>324</v>
      </c>
      <c r="L76" s="113" t="s">
        <v>100</v>
      </c>
      <c r="M76" s="113" t="s">
        <v>212</v>
      </c>
      <c r="N76" s="113" t="s">
        <v>213</v>
      </c>
    </row>
    <row r="77" spans="1:14" s="6" customFormat="1" x14ac:dyDescent="0.2">
      <c r="A77" s="118">
        <v>73</v>
      </c>
      <c r="B77" s="119" t="s">
        <v>325</v>
      </c>
      <c r="C77" s="121"/>
      <c r="D77" s="113" t="s">
        <v>197</v>
      </c>
      <c r="E77" s="113" t="s">
        <v>76</v>
      </c>
      <c r="F77" s="113" t="s">
        <v>86</v>
      </c>
      <c r="G77" s="116">
        <f>VLOOKUP(D77,'[4]000'!$F$19:$G$31,2,0)</f>
        <v>0.2</v>
      </c>
      <c r="H77" s="113" t="s">
        <v>209</v>
      </c>
      <c r="I77" s="117">
        <v>242853</v>
      </c>
      <c r="J77" s="113" t="s">
        <v>326</v>
      </c>
      <c r="K77" s="113" t="s">
        <v>324</v>
      </c>
      <c r="L77" s="113" t="s">
        <v>100</v>
      </c>
      <c r="M77" s="113" t="s">
        <v>212</v>
      </c>
      <c r="N77" s="113" t="s">
        <v>213</v>
      </c>
    </row>
    <row r="78" spans="1:14" s="6" customFormat="1" x14ac:dyDescent="0.2">
      <c r="A78" s="118">
        <v>74</v>
      </c>
      <c r="B78" s="119" t="s">
        <v>327</v>
      </c>
      <c r="C78" s="121"/>
      <c r="D78" s="113" t="s">
        <v>197</v>
      </c>
      <c r="E78" s="113" t="s">
        <v>76</v>
      </c>
      <c r="F78" s="113" t="s">
        <v>86</v>
      </c>
      <c r="G78" s="116">
        <f>VLOOKUP(D78,'[4]000'!$F$19:$G$31,2,0)</f>
        <v>0.2</v>
      </c>
      <c r="H78" s="113" t="s">
        <v>209</v>
      </c>
      <c r="I78" s="117">
        <v>242853</v>
      </c>
      <c r="J78" s="113" t="s">
        <v>328</v>
      </c>
      <c r="K78" s="113" t="s">
        <v>329</v>
      </c>
      <c r="L78" s="113" t="s">
        <v>100</v>
      </c>
      <c r="M78" s="113" t="s">
        <v>212</v>
      </c>
      <c r="N78" s="113" t="s">
        <v>213</v>
      </c>
    </row>
    <row r="79" spans="1:14" s="6" customFormat="1" x14ac:dyDescent="0.2">
      <c r="A79" s="118">
        <v>75</v>
      </c>
      <c r="B79" s="119" t="s">
        <v>330</v>
      </c>
      <c r="C79" s="121"/>
      <c r="D79" s="113" t="s">
        <v>197</v>
      </c>
      <c r="E79" s="113" t="s">
        <v>76</v>
      </c>
      <c r="F79" s="113" t="s">
        <v>86</v>
      </c>
      <c r="G79" s="116">
        <f>VLOOKUP(D79,'[4]000'!$F$19:$G$31,2,0)</f>
        <v>0.2</v>
      </c>
      <c r="H79" s="113" t="s">
        <v>209</v>
      </c>
      <c r="I79" s="117">
        <v>242853</v>
      </c>
      <c r="J79" s="113" t="s">
        <v>331</v>
      </c>
      <c r="K79" s="113" t="s">
        <v>329</v>
      </c>
      <c r="L79" s="113" t="s">
        <v>100</v>
      </c>
      <c r="M79" s="113" t="s">
        <v>212</v>
      </c>
      <c r="N79" s="113" t="s">
        <v>213</v>
      </c>
    </row>
    <row r="80" spans="1:14" s="6" customFormat="1" x14ac:dyDescent="0.2">
      <c r="A80" s="118">
        <v>76</v>
      </c>
      <c r="B80" s="119" t="s">
        <v>332</v>
      </c>
      <c r="C80" s="121"/>
      <c r="D80" s="113" t="s">
        <v>197</v>
      </c>
      <c r="E80" s="113" t="s">
        <v>76</v>
      </c>
      <c r="F80" s="113" t="s">
        <v>86</v>
      </c>
      <c r="G80" s="116">
        <f>VLOOKUP(D80,'[4]000'!$F$19:$G$31,2,0)</f>
        <v>0.2</v>
      </c>
      <c r="H80" s="113" t="s">
        <v>209</v>
      </c>
      <c r="I80" s="117">
        <v>242853</v>
      </c>
      <c r="J80" s="113" t="s">
        <v>333</v>
      </c>
      <c r="K80" s="113" t="s">
        <v>334</v>
      </c>
      <c r="L80" s="113" t="s">
        <v>100</v>
      </c>
      <c r="M80" s="113" t="s">
        <v>212</v>
      </c>
      <c r="N80" s="113" t="s">
        <v>213</v>
      </c>
    </row>
    <row r="81" spans="1:14" s="6" customFormat="1" x14ac:dyDescent="0.2">
      <c r="A81" s="118">
        <v>77</v>
      </c>
      <c r="B81" s="119" t="s">
        <v>335</v>
      </c>
      <c r="C81" s="121"/>
      <c r="D81" s="113" t="s">
        <v>197</v>
      </c>
      <c r="E81" s="113" t="s">
        <v>76</v>
      </c>
      <c r="F81" s="113" t="s">
        <v>86</v>
      </c>
      <c r="G81" s="116">
        <f>VLOOKUP(D81,'[4]000'!$F$19:$G$31,2,0)</f>
        <v>0.2</v>
      </c>
      <c r="H81" s="113" t="s">
        <v>209</v>
      </c>
      <c r="I81" s="117">
        <v>242853</v>
      </c>
      <c r="J81" s="113" t="s">
        <v>336</v>
      </c>
      <c r="K81" s="113" t="s">
        <v>334</v>
      </c>
      <c r="L81" s="113" t="s">
        <v>100</v>
      </c>
      <c r="M81" s="113" t="s">
        <v>212</v>
      </c>
      <c r="N81" s="113" t="s">
        <v>213</v>
      </c>
    </row>
    <row r="82" spans="1:14" s="6" customFormat="1" x14ac:dyDescent="0.2">
      <c r="A82" s="118">
        <v>78</v>
      </c>
      <c r="B82" s="119" t="s">
        <v>337</v>
      </c>
      <c r="C82" s="121"/>
      <c r="D82" s="113" t="s">
        <v>197</v>
      </c>
      <c r="E82" s="113" t="s">
        <v>76</v>
      </c>
      <c r="F82" s="113" t="s">
        <v>86</v>
      </c>
      <c r="G82" s="116">
        <f>VLOOKUP(D82,'[4]000'!$F$19:$G$31,2,0)</f>
        <v>0.2</v>
      </c>
      <c r="H82" s="113" t="s">
        <v>209</v>
      </c>
      <c r="I82" s="117">
        <v>242853</v>
      </c>
      <c r="J82" s="113" t="s">
        <v>338</v>
      </c>
      <c r="K82" s="113" t="s">
        <v>339</v>
      </c>
      <c r="L82" s="113" t="s">
        <v>100</v>
      </c>
      <c r="M82" s="113" t="s">
        <v>212</v>
      </c>
      <c r="N82" s="113" t="s">
        <v>213</v>
      </c>
    </row>
    <row r="83" spans="1:14" s="6" customFormat="1" x14ac:dyDescent="0.2">
      <c r="A83" s="118">
        <v>79</v>
      </c>
      <c r="B83" s="119" t="s">
        <v>340</v>
      </c>
      <c r="C83" s="121"/>
      <c r="D83" s="113" t="s">
        <v>197</v>
      </c>
      <c r="E83" s="113" t="s">
        <v>76</v>
      </c>
      <c r="F83" s="113" t="s">
        <v>86</v>
      </c>
      <c r="G83" s="116">
        <f>VLOOKUP(D83,'[4]000'!$F$19:$G$31,2,0)</f>
        <v>0.2</v>
      </c>
      <c r="H83" s="113" t="s">
        <v>209</v>
      </c>
      <c r="I83" s="117">
        <v>242853</v>
      </c>
      <c r="J83" s="113" t="s">
        <v>341</v>
      </c>
      <c r="K83" s="113" t="s">
        <v>339</v>
      </c>
      <c r="L83" s="113" t="s">
        <v>100</v>
      </c>
      <c r="M83" s="113" t="s">
        <v>212</v>
      </c>
      <c r="N83" s="113" t="s">
        <v>213</v>
      </c>
    </row>
    <row r="84" spans="1:14" s="6" customFormat="1" x14ac:dyDescent="0.2">
      <c r="A84" s="118">
        <v>80</v>
      </c>
      <c r="B84" s="119" t="s">
        <v>342</v>
      </c>
      <c r="C84" s="121"/>
      <c r="D84" s="113" t="s">
        <v>197</v>
      </c>
      <c r="E84" s="113" t="s">
        <v>76</v>
      </c>
      <c r="F84" s="113" t="s">
        <v>86</v>
      </c>
      <c r="G84" s="116">
        <f>VLOOKUP(D84,'[4]000'!$F$19:$G$31,2,0)</f>
        <v>0.2</v>
      </c>
      <c r="H84" s="113" t="s">
        <v>209</v>
      </c>
      <c r="I84" s="117">
        <v>242853</v>
      </c>
      <c r="J84" s="113" t="s">
        <v>343</v>
      </c>
      <c r="K84" s="113" t="s">
        <v>344</v>
      </c>
      <c r="L84" s="113" t="s">
        <v>100</v>
      </c>
      <c r="M84" s="113" t="s">
        <v>212</v>
      </c>
      <c r="N84" s="113" t="s">
        <v>213</v>
      </c>
    </row>
    <row r="85" spans="1:14" s="6" customFormat="1" x14ac:dyDescent="0.2">
      <c r="A85" s="118">
        <v>81</v>
      </c>
      <c r="B85" s="119" t="s">
        <v>345</v>
      </c>
      <c r="C85" s="121"/>
      <c r="D85" s="113" t="s">
        <v>197</v>
      </c>
      <c r="E85" s="113" t="s">
        <v>76</v>
      </c>
      <c r="F85" s="113" t="s">
        <v>86</v>
      </c>
      <c r="G85" s="116">
        <f>VLOOKUP(D85,'[4]000'!$F$19:$G$31,2,0)</f>
        <v>0.2</v>
      </c>
      <c r="H85" s="113" t="s">
        <v>209</v>
      </c>
      <c r="I85" s="117">
        <v>242853</v>
      </c>
      <c r="J85" s="113" t="s">
        <v>346</v>
      </c>
      <c r="K85" s="113" t="s">
        <v>344</v>
      </c>
      <c r="L85" s="113" t="s">
        <v>100</v>
      </c>
      <c r="M85" s="113" t="s">
        <v>212</v>
      </c>
      <c r="N85" s="113" t="s">
        <v>213</v>
      </c>
    </row>
    <row r="86" spans="1:14" s="6" customFormat="1" x14ac:dyDescent="0.2">
      <c r="A86" s="118">
        <v>82</v>
      </c>
      <c r="B86" s="119" t="s">
        <v>347</v>
      </c>
      <c r="C86" s="121"/>
      <c r="D86" s="113" t="s">
        <v>197</v>
      </c>
      <c r="E86" s="113" t="s">
        <v>76</v>
      </c>
      <c r="F86" s="113" t="s">
        <v>86</v>
      </c>
      <c r="G86" s="116">
        <f>VLOOKUP(D86,'[4]000'!$F$19:$G$31,2,0)</f>
        <v>0.2</v>
      </c>
      <c r="H86" s="113" t="s">
        <v>209</v>
      </c>
      <c r="I86" s="117">
        <v>242853</v>
      </c>
      <c r="J86" s="113" t="s">
        <v>348</v>
      </c>
      <c r="K86" s="113" t="s">
        <v>349</v>
      </c>
      <c r="L86" s="113" t="s">
        <v>100</v>
      </c>
      <c r="M86" s="113" t="s">
        <v>212</v>
      </c>
      <c r="N86" s="113" t="s">
        <v>213</v>
      </c>
    </row>
    <row r="87" spans="1:14" s="6" customFormat="1" x14ac:dyDescent="0.2">
      <c r="A87" s="118">
        <v>83</v>
      </c>
      <c r="B87" s="119" t="s">
        <v>350</v>
      </c>
      <c r="C87" s="121"/>
      <c r="D87" s="113" t="s">
        <v>197</v>
      </c>
      <c r="E87" s="113" t="s">
        <v>76</v>
      </c>
      <c r="F87" s="113" t="s">
        <v>86</v>
      </c>
      <c r="G87" s="116">
        <f>VLOOKUP(D87,'[4]000'!$F$19:$G$31,2,0)</f>
        <v>0.2</v>
      </c>
      <c r="H87" s="113" t="s">
        <v>209</v>
      </c>
      <c r="I87" s="117">
        <v>242853</v>
      </c>
      <c r="J87" s="113" t="s">
        <v>351</v>
      </c>
      <c r="K87" s="113" t="s">
        <v>349</v>
      </c>
      <c r="L87" s="113" t="s">
        <v>100</v>
      </c>
      <c r="M87" s="113" t="s">
        <v>212</v>
      </c>
      <c r="N87" s="113" t="s">
        <v>213</v>
      </c>
    </row>
    <row r="88" spans="1:14" s="6" customFormat="1" x14ac:dyDescent="0.2">
      <c r="A88" s="118">
        <v>84</v>
      </c>
      <c r="B88" s="119" t="s">
        <v>352</v>
      </c>
      <c r="C88" s="121"/>
      <c r="D88" s="113" t="s">
        <v>197</v>
      </c>
      <c r="E88" s="113" t="s">
        <v>76</v>
      </c>
      <c r="F88" s="113" t="s">
        <v>76</v>
      </c>
      <c r="G88" s="116">
        <f>VLOOKUP(D88,'[4]000'!$F$19:$G$31,2,0)</f>
        <v>0.2</v>
      </c>
      <c r="H88" s="113" t="s">
        <v>209</v>
      </c>
      <c r="I88" s="117">
        <v>242853</v>
      </c>
      <c r="J88" s="113" t="s">
        <v>353</v>
      </c>
      <c r="K88" s="113" t="s">
        <v>354</v>
      </c>
      <c r="L88" s="113" t="s">
        <v>100</v>
      </c>
      <c r="M88" s="113" t="s">
        <v>212</v>
      </c>
      <c r="N88" s="113" t="s">
        <v>213</v>
      </c>
    </row>
    <row r="89" spans="1:14" s="6" customFormat="1" x14ac:dyDescent="0.2">
      <c r="A89" s="118">
        <v>85</v>
      </c>
      <c r="B89" s="119" t="s">
        <v>355</v>
      </c>
      <c r="C89" s="121"/>
      <c r="D89" s="113" t="s">
        <v>197</v>
      </c>
      <c r="E89" s="113" t="s">
        <v>76</v>
      </c>
      <c r="F89" s="113" t="s">
        <v>86</v>
      </c>
      <c r="G89" s="116">
        <f>VLOOKUP(D89,'[4]000'!$F$19:$G$31,2,0)</f>
        <v>0.2</v>
      </c>
      <c r="H89" s="113" t="s">
        <v>209</v>
      </c>
      <c r="I89" s="117">
        <v>242853</v>
      </c>
      <c r="J89" s="113" t="s">
        <v>356</v>
      </c>
      <c r="K89" s="113" t="s">
        <v>354</v>
      </c>
      <c r="L89" s="113" t="s">
        <v>100</v>
      </c>
      <c r="M89" s="113" t="s">
        <v>212</v>
      </c>
      <c r="N89" s="113" t="s">
        <v>213</v>
      </c>
    </row>
    <row r="90" spans="1:14" s="6" customFormat="1" x14ac:dyDescent="0.2">
      <c r="A90" s="118">
        <v>86</v>
      </c>
      <c r="B90" s="119" t="s">
        <v>357</v>
      </c>
      <c r="C90" s="121"/>
      <c r="D90" s="113" t="s">
        <v>197</v>
      </c>
      <c r="E90" s="113" t="s">
        <v>76</v>
      </c>
      <c r="F90" s="113" t="s">
        <v>86</v>
      </c>
      <c r="G90" s="116">
        <f>VLOOKUP(D90,'[4]000'!$F$19:$G$31,2,0)</f>
        <v>0.2</v>
      </c>
      <c r="H90" s="113" t="s">
        <v>209</v>
      </c>
      <c r="I90" s="117">
        <v>242853</v>
      </c>
      <c r="J90" s="113" t="s">
        <v>358</v>
      </c>
      <c r="K90" s="113" t="s">
        <v>359</v>
      </c>
      <c r="L90" s="113" t="s">
        <v>100</v>
      </c>
      <c r="M90" s="113" t="s">
        <v>212</v>
      </c>
      <c r="N90" s="113" t="s">
        <v>213</v>
      </c>
    </row>
    <row r="91" spans="1:14" s="6" customFormat="1" x14ac:dyDescent="0.2">
      <c r="A91" s="118">
        <v>87</v>
      </c>
      <c r="B91" s="119" t="s">
        <v>360</v>
      </c>
      <c r="C91" s="121"/>
      <c r="D91" s="113" t="s">
        <v>197</v>
      </c>
      <c r="E91" s="113" t="s">
        <v>76</v>
      </c>
      <c r="F91" s="113" t="s">
        <v>86</v>
      </c>
      <c r="G91" s="116">
        <f>VLOOKUP(D91,'[4]000'!$F$19:$G$31,2,0)</f>
        <v>0.2</v>
      </c>
      <c r="H91" s="113" t="s">
        <v>209</v>
      </c>
      <c r="I91" s="117">
        <v>242853</v>
      </c>
      <c r="J91" s="113" t="s">
        <v>361</v>
      </c>
      <c r="K91" s="113" t="s">
        <v>359</v>
      </c>
      <c r="L91" s="113" t="s">
        <v>100</v>
      </c>
      <c r="M91" s="113" t="s">
        <v>212</v>
      </c>
      <c r="N91" s="113" t="s">
        <v>213</v>
      </c>
    </row>
    <row r="92" spans="1:14" s="6" customFormat="1" x14ac:dyDescent="0.2">
      <c r="A92" s="118">
        <v>88</v>
      </c>
      <c r="B92" s="119" t="s">
        <v>362</v>
      </c>
      <c r="C92" s="121"/>
      <c r="D92" s="113" t="s">
        <v>197</v>
      </c>
      <c r="E92" s="113" t="s">
        <v>76</v>
      </c>
      <c r="F92" s="113" t="s">
        <v>86</v>
      </c>
      <c r="G92" s="116">
        <f>VLOOKUP(D92,'[4]000'!$F$19:$G$31,2,0)</f>
        <v>0.2</v>
      </c>
      <c r="H92" s="113" t="s">
        <v>209</v>
      </c>
      <c r="I92" s="117">
        <v>242853</v>
      </c>
      <c r="J92" s="113" t="s">
        <v>363</v>
      </c>
      <c r="K92" s="113" t="s">
        <v>364</v>
      </c>
      <c r="L92" s="113" t="s">
        <v>100</v>
      </c>
      <c r="M92" s="113" t="s">
        <v>212</v>
      </c>
      <c r="N92" s="113" t="s">
        <v>213</v>
      </c>
    </row>
    <row r="93" spans="1:14" s="6" customFormat="1" x14ac:dyDescent="0.2">
      <c r="A93" s="118">
        <v>89</v>
      </c>
      <c r="B93" s="119" t="s">
        <v>365</v>
      </c>
      <c r="C93" s="121"/>
      <c r="D93" s="113" t="s">
        <v>197</v>
      </c>
      <c r="E93" s="113" t="s">
        <v>76</v>
      </c>
      <c r="F93" s="113" t="s">
        <v>86</v>
      </c>
      <c r="G93" s="116">
        <f>VLOOKUP(D93,'[4]000'!$F$19:$G$31,2,0)</f>
        <v>0.2</v>
      </c>
      <c r="H93" s="113" t="s">
        <v>209</v>
      </c>
      <c r="I93" s="117">
        <v>242853</v>
      </c>
      <c r="J93" s="113" t="s">
        <v>366</v>
      </c>
      <c r="K93" s="113" t="s">
        <v>364</v>
      </c>
      <c r="L93" s="113" t="s">
        <v>100</v>
      </c>
      <c r="M93" s="113" t="s">
        <v>212</v>
      </c>
      <c r="N93" s="113" t="s">
        <v>213</v>
      </c>
    </row>
    <row r="94" spans="1:14" s="6" customFormat="1" x14ac:dyDescent="0.2">
      <c r="A94" s="118">
        <v>90</v>
      </c>
      <c r="B94" s="119" t="s">
        <v>367</v>
      </c>
      <c r="C94" s="121"/>
      <c r="D94" s="113" t="s">
        <v>197</v>
      </c>
      <c r="E94" s="113" t="s">
        <v>76</v>
      </c>
      <c r="F94" s="113" t="s">
        <v>76</v>
      </c>
      <c r="G94" s="116">
        <f>VLOOKUP(D94,'[4]000'!$F$19:$G$31,2,0)</f>
        <v>0.2</v>
      </c>
      <c r="H94" s="113" t="s">
        <v>209</v>
      </c>
      <c r="I94" s="117">
        <v>242853</v>
      </c>
      <c r="J94" s="113" t="s">
        <v>368</v>
      </c>
      <c r="K94" s="113" t="s">
        <v>369</v>
      </c>
      <c r="L94" s="113" t="s">
        <v>100</v>
      </c>
      <c r="M94" s="113" t="s">
        <v>212</v>
      </c>
      <c r="N94" s="113" t="s">
        <v>213</v>
      </c>
    </row>
    <row r="95" spans="1:14" s="6" customFormat="1" x14ac:dyDescent="0.2">
      <c r="A95" s="118">
        <v>91</v>
      </c>
      <c r="B95" s="119" t="s">
        <v>370</v>
      </c>
      <c r="C95" s="121"/>
      <c r="D95" s="113" t="s">
        <v>197</v>
      </c>
      <c r="E95" s="113" t="s">
        <v>76</v>
      </c>
      <c r="F95" s="113" t="s">
        <v>86</v>
      </c>
      <c r="G95" s="116">
        <f>VLOOKUP(D95,'[4]000'!$F$19:$G$31,2,0)</f>
        <v>0.2</v>
      </c>
      <c r="H95" s="113" t="s">
        <v>209</v>
      </c>
      <c r="I95" s="117">
        <v>242853</v>
      </c>
      <c r="J95" s="113" t="s">
        <v>371</v>
      </c>
      <c r="K95" s="113" t="s">
        <v>369</v>
      </c>
      <c r="L95" s="113" t="s">
        <v>100</v>
      </c>
      <c r="M95" s="113" t="s">
        <v>212</v>
      </c>
      <c r="N95" s="113" t="s">
        <v>213</v>
      </c>
    </row>
    <row r="96" spans="1:14" s="6" customFormat="1" x14ac:dyDescent="0.2">
      <c r="A96" s="118">
        <v>92</v>
      </c>
      <c r="B96" s="119" t="s">
        <v>372</v>
      </c>
      <c r="C96" s="121"/>
      <c r="D96" s="113" t="s">
        <v>197</v>
      </c>
      <c r="E96" s="113" t="s">
        <v>76</v>
      </c>
      <c r="F96" s="113" t="s">
        <v>86</v>
      </c>
      <c r="G96" s="116">
        <f>VLOOKUP(D96,'[4]000'!$F$19:$G$31,2,0)</f>
        <v>0.2</v>
      </c>
      <c r="H96" s="113" t="s">
        <v>209</v>
      </c>
      <c r="I96" s="117">
        <v>242853</v>
      </c>
      <c r="J96" s="113" t="s">
        <v>373</v>
      </c>
      <c r="K96" s="113" t="s">
        <v>374</v>
      </c>
      <c r="L96" s="113" t="s">
        <v>100</v>
      </c>
      <c r="M96" s="113" t="s">
        <v>212</v>
      </c>
      <c r="N96" s="113" t="s">
        <v>213</v>
      </c>
    </row>
    <row r="97" spans="1:14" s="6" customFormat="1" x14ac:dyDescent="0.2">
      <c r="A97" s="118">
        <v>93</v>
      </c>
      <c r="B97" s="119" t="s">
        <v>375</v>
      </c>
      <c r="C97" s="121"/>
      <c r="D97" s="113" t="s">
        <v>197</v>
      </c>
      <c r="E97" s="113" t="s">
        <v>76</v>
      </c>
      <c r="F97" s="113" t="s">
        <v>86</v>
      </c>
      <c r="G97" s="116">
        <f>VLOOKUP(D97,'[4]000'!$F$19:$G$31,2,0)</f>
        <v>0.2</v>
      </c>
      <c r="H97" s="113" t="s">
        <v>209</v>
      </c>
      <c r="I97" s="117">
        <v>242853</v>
      </c>
      <c r="J97" s="113" t="s">
        <v>376</v>
      </c>
      <c r="K97" s="113" t="s">
        <v>374</v>
      </c>
      <c r="L97" s="113" t="s">
        <v>100</v>
      </c>
      <c r="M97" s="113" t="s">
        <v>212</v>
      </c>
      <c r="N97" s="113" t="s">
        <v>213</v>
      </c>
    </row>
    <row r="98" spans="1:14" s="6" customFormat="1" x14ac:dyDescent="0.2">
      <c r="A98" s="118">
        <v>94</v>
      </c>
      <c r="B98" s="119" t="s">
        <v>377</v>
      </c>
      <c r="C98" s="121"/>
      <c r="D98" s="113" t="s">
        <v>197</v>
      </c>
      <c r="E98" s="113" t="s">
        <v>76</v>
      </c>
      <c r="F98" s="113" t="s">
        <v>86</v>
      </c>
      <c r="G98" s="116">
        <f>VLOOKUP(D98,'[4]000'!$F$19:$G$31,2,0)</f>
        <v>0.2</v>
      </c>
      <c r="H98" s="113" t="s">
        <v>209</v>
      </c>
      <c r="I98" s="117">
        <v>242853</v>
      </c>
      <c r="J98" s="113" t="s">
        <v>378</v>
      </c>
      <c r="K98" s="113" t="s">
        <v>379</v>
      </c>
      <c r="L98" s="113" t="s">
        <v>100</v>
      </c>
      <c r="M98" s="113" t="s">
        <v>212</v>
      </c>
      <c r="N98" s="113" t="s">
        <v>213</v>
      </c>
    </row>
    <row r="99" spans="1:14" s="6" customFormat="1" x14ac:dyDescent="0.2">
      <c r="A99" s="118">
        <v>95</v>
      </c>
      <c r="B99" s="119" t="s">
        <v>380</v>
      </c>
      <c r="C99" s="121"/>
      <c r="D99" s="113" t="s">
        <v>197</v>
      </c>
      <c r="E99" s="113" t="s">
        <v>76</v>
      </c>
      <c r="F99" s="113" t="s">
        <v>86</v>
      </c>
      <c r="G99" s="116">
        <f>VLOOKUP(D99,'[4]000'!$F$19:$G$31,2,0)</f>
        <v>0.2</v>
      </c>
      <c r="H99" s="113" t="s">
        <v>209</v>
      </c>
      <c r="I99" s="117">
        <v>242853</v>
      </c>
      <c r="J99" s="113" t="s">
        <v>381</v>
      </c>
      <c r="K99" s="113" t="s">
        <v>379</v>
      </c>
      <c r="L99" s="113" t="s">
        <v>100</v>
      </c>
      <c r="M99" s="113" t="s">
        <v>212</v>
      </c>
      <c r="N99" s="113" t="s">
        <v>213</v>
      </c>
    </row>
    <row r="100" spans="1:14" s="6" customFormat="1" x14ac:dyDescent="0.2">
      <c r="A100" s="118">
        <v>96</v>
      </c>
      <c r="B100" s="119" t="s">
        <v>382</v>
      </c>
      <c r="C100" s="121"/>
      <c r="D100" s="113" t="s">
        <v>197</v>
      </c>
      <c r="E100" s="113" t="s">
        <v>76</v>
      </c>
      <c r="F100" s="113" t="s">
        <v>86</v>
      </c>
      <c r="G100" s="116">
        <f>VLOOKUP(D100,'[4]000'!$F$19:$G$31,2,0)</f>
        <v>0.2</v>
      </c>
      <c r="H100" s="113" t="s">
        <v>209</v>
      </c>
      <c r="I100" s="117">
        <v>242853</v>
      </c>
      <c r="J100" s="113" t="s">
        <v>383</v>
      </c>
      <c r="K100" s="113" t="s">
        <v>384</v>
      </c>
      <c r="L100" s="113" t="s">
        <v>100</v>
      </c>
      <c r="M100" s="113" t="s">
        <v>212</v>
      </c>
      <c r="N100" s="113" t="s">
        <v>213</v>
      </c>
    </row>
    <row r="101" spans="1:14" s="6" customFormat="1" x14ac:dyDescent="0.2">
      <c r="A101" s="118">
        <v>97</v>
      </c>
      <c r="B101" s="119" t="s">
        <v>385</v>
      </c>
      <c r="C101" s="121"/>
      <c r="D101" s="113" t="s">
        <v>197</v>
      </c>
      <c r="E101" s="113" t="s">
        <v>76</v>
      </c>
      <c r="F101" s="113" t="s">
        <v>86</v>
      </c>
      <c r="G101" s="116">
        <f>VLOOKUP(D101,'[4]000'!$F$19:$G$31,2,0)</f>
        <v>0.2</v>
      </c>
      <c r="H101" s="113" t="s">
        <v>209</v>
      </c>
      <c r="I101" s="117">
        <v>242853</v>
      </c>
      <c r="J101" s="113" t="s">
        <v>386</v>
      </c>
      <c r="K101" s="113" t="s">
        <v>384</v>
      </c>
      <c r="L101" s="113" t="s">
        <v>100</v>
      </c>
      <c r="M101" s="113" t="s">
        <v>212</v>
      </c>
      <c r="N101" s="113" t="s">
        <v>213</v>
      </c>
    </row>
    <row r="102" spans="1:14" s="6" customFormat="1" x14ac:dyDescent="0.2">
      <c r="A102" s="118">
        <v>98</v>
      </c>
      <c r="B102" s="119" t="s">
        <v>387</v>
      </c>
      <c r="C102" s="121"/>
      <c r="D102" s="113" t="s">
        <v>197</v>
      </c>
      <c r="E102" s="113" t="s">
        <v>76</v>
      </c>
      <c r="F102" s="113" t="s">
        <v>86</v>
      </c>
      <c r="G102" s="116">
        <f>VLOOKUP(D102,'[4]000'!$F$19:$G$31,2,0)</f>
        <v>0.2</v>
      </c>
      <c r="H102" s="113" t="s">
        <v>209</v>
      </c>
      <c r="I102" s="117">
        <v>242853</v>
      </c>
      <c r="J102" s="113" t="s">
        <v>388</v>
      </c>
      <c r="K102" s="113" t="s">
        <v>389</v>
      </c>
      <c r="L102" s="113" t="s">
        <v>100</v>
      </c>
      <c r="M102" s="113" t="s">
        <v>212</v>
      </c>
      <c r="N102" s="113" t="s">
        <v>213</v>
      </c>
    </row>
    <row r="103" spans="1:14" s="6" customFormat="1" x14ac:dyDescent="0.2">
      <c r="A103" s="118">
        <v>99</v>
      </c>
      <c r="B103" s="119" t="s">
        <v>390</v>
      </c>
      <c r="C103" s="121"/>
      <c r="D103" s="113" t="s">
        <v>197</v>
      </c>
      <c r="E103" s="113" t="s">
        <v>76</v>
      </c>
      <c r="F103" s="113" t="s">
        <v>86</v>
      </c>
      <c r="G103" s="116">
        <f>VLOOKUP(D103,'[4]000'!$F$19:$G$31,2,0)</f>
        <v>0.2</v>
      </c>
      <c r="H103" s="113" t="s">
        <v>209</v>
      </c>
      <c r="I103" s="117">
        <v>242853</v>
      </c>
      <c r="J103" s="113" t="s">
        <v>391</v>
      </c>
      <c r="K103" s="113" t="s">
        <v>389</v>
      </c>
      <c r="L103" s="113" t="s">
        <v>100</v>
      </c>
      <c r="M103" s="113" t="s">
        <v>212</v>
      </c>
      <c r="N103" s="113" t="s">
        <v>213</v>
      </c>
    </row>
    <row r="104" spans="1:14" s="6" customFormat="1" x14ac:dyDescent="0.2">
      <c r="A104" s="118">
        <v>100</v>
      </c>
      <c r="B104" s="119" t="s">
        <v>392</v>
      </c>
      <c r="C104" s="121"/>
      <c r="D104" s="113" t="s">
        <v>197</v>
      </c>
      <c r="E104" s="113" t="s">
        <v>76</v>
      </c>
      <c r="F104" s="113" t="s">
        <v>86</v>
      </c>
      <c r="G104" s="116">
        <f>VLOOKUP(D104,'[4]000'!$F$19:$G$31,2,0)</f>
        <v>0.2</v>
      </c>
      <c r="H104" s="113" t="s">
        <v>209</v>
      </c>
      <c r="I104" s="117">
        <v>242853</v>
      </c>
      <c r="J104" s="113" t="s">
        <v>393</v>
      </c>
      <c r="K104" s="113" t="s">
        <v>394</v>
      </c>
      <c r="L104" s="113" t="s">
        <v>100</v>
      </c>
      <c r="M104" s="113" t="s">
        <v>212</v>
      </c>
      <c r="N104" s="113" t="s">
        <v>213</v>
      </c>
    </row>
    <row r="105" spans="1:14" s="6" customFormat="1" x14ac:dyDescent="0.2">
      <c r="A105" s="118">
        <v>101</v>
      </c>
      <c r="B105" s="119" t="s">
        <v>395</v>
      </c>
      <c r="C105" s="121"/>
      <c r="D105" s="113" t="s">
        <v>197</v>
      </c>
      <c r="E105" s="113" t="s">
        <v>76</v>
      </c>
      <c r="F105" s="113" t="s">
        <v>86</v>
      </c>
      <c r="G105" s="116">
        <f>VLOOKUP(D105,'[4]000'!$F$19:$G$31,2,0)</f>
        <v>0.2</v>
      </c>
      <c r="H105" s="113" t="s">
        <v>209</v>
      </c>
      <c r="I105" s="117">
        <v>242853</v>
      </c>
      <c r="J105" s="113" t="s">
        <v>396</v>
      </c>
      <c r="K105" s="113" t="s">
        <v>394</v>
      </c>
      <c r="L105" s="113" t="s">
        <v>100</v>
      </c>
      <c r="M105" s="113" t="s">
        <v>212</v>
      </c>
      <c r="N105" s="113" t="s">
        <v>213</v>
      </c>
    </row>
    <row r="106" spans="1:14" s="6" customFormat="1" x14ac:dyDescent="0.2">
      <c r="A106" s="118">
        <v>102</v>
      </c>
      <c r="B106" s="119" t="s">
        <v>397</v>
      </c>
      <c r="C106" s="121"/>
      <c r="D106" s="113" t="s">
        <v>197</v>
      </c>
      <c r="E106" s="113" t="s">
        <v>76</v>
      </c>
      <c r="F106" s="113" t="s">
        <v>86</v>
      </c>
      <c r="G106" s="116">
        <f>VLOOKUP(D106,'[4]000'!$F$19:$G$31,2,0)</f>
        <v>0.2</v>
      </c>
      <c r="H106" s="113" t="s">
        <v>209</v>
      </c>
      <c r="I106" s="117">
        <v>242853</v>
      </c>
      <c r="J106" s="113" t="s">
        <v>398</v>
      </c>
      <c r="K106" s="113" t="s">
        <v>399</v>
      </c>
      <c r="L106" s="113" t="s">
        <v>100</v>
      </c>
      <c r="M106" s="113" t="s">
        <v>212</v>
      </c>
      <c r="N106" s="113" t="s">
        <v>213</v>
      </c>
    </row>
    <row r="107" spans="1:14" s="6" customFormat="1" x14ac:dyDescent="0.2">
      <c r="A107" s="118">
        <v>103</v>
      </c>
      <c r="B107" s="119" t="s">
        <v>400</v>
      </c>
      <c r="C107" s="121"/>
      <c r="D107" s="113" t="s">
        <v>197</v>
      </c>
      <c r="E107" s="113" t="s">
        <v>76</v>
      </c>
      <c r="F107" s="113" t="s">
        <v>86</v>
      </c>
      <c r="G107" s="116">
        <f>VLOOKUP(D107,'[4]000'!$F$19:$G$31,2,0)</f>
        <v>0.2</v>
      </c>
      <c r="H107" s="113" t="s">
        <v>209</v>
      </c>
      <c r="I107" s="117">
        <v>242853</v>
      </c>
      <c r="J107" s="113" t="s">
        <v>401</v>
      </c>
      <c r="K107" s="113" t="s">
        <v>399</v>
      </c>
      <c r="L107" s="113" t="s">
        <v>100</v>
      </c>
      <c r="M107" s="113" t="s">
        <v>212</v>
      </c>
      <c r="N107" s="113" t="s">
        <v>213</v>
      </c>
    </row>
    <row r="108" spans="1:14" s="6" customFormat="1" x14ac:dyDescent="0.2">
      <c r="A108" s="118">
        <v>104</v>
      </c>
      <c r="B108" s="119" t="s">
        <v>402</v>
      </c>
      <c r="C108" s="121"/>
      <c r="D108" s="113" t="s">
        <v>197</v>
      </c>
      <c r="E108" s="113" t="s">
        <v>76</v>
      </c>
      <c r="F108" s="113" t="s">
        <v>86</v>
      </c>
      <c r="G108" s="116">
        <f>VLOOKUP(D108,'[4]000'!$F$19:$G$31,2,0)</f>
        <v>0.2</v>
      </c>
      <c r="H108" s="113" t="s">
        <v>209</v>
      </c>
      <c r="I108" s="117">
        <v>242853</v>
      </c>
      <c r="J108" s="113" t="s">
        <v>403</v>
      </c>
      <c r="K108" s="113" t="s">
        <v>404</v>
      </c>
      <c r="L108" s="113" t="s">
        <v>100</v>
      </c>
      <c r="M108" s="113" t="s">
        <v>212</v>
      </c>
      <c r="N108" s="113" t="s">
        <v>213</v>
      </c>
    </row>
    <row r="109" spans="1:14" s="6" customFormat="1" x14ac:dyDescent="0.2">
      <c r="A109" s="118">
        <v>105</v>
      </c>
      <c r="B109" s="119" t="s">
        <v>405</v>
      </c>
      <c r="C109" s="121"/>
      <c r="D109" s="113" t="s">
        <v>197</v>
      </c>
      <c r="E109" s="113" t="s">
        <v>76</v>
      </c>
      <c r="F109" s="113" t="s">
        <v>86</v>
      </c>
      <c r="G109" s="116">
        <f>VLOOKUP(D109,'[4]000'!$F$19:$G$31,2,0)</f>
        <v>0.2</v>
      </c>
      <c r="H109" s="113" t="s">
        <v>209</v>
      </c>
      <c r="I109" s="117">
        <v>242853</v>
      </c>
      <c r="J109" s="113" t="s">
        <v>406</v>
      </c>
      <c r="K109" s="113" t="s">
        <v>404</v>
      </c>
      <c r="L109" s="113" t="s">
        <v>100</v>
      </c>
      <c r="M109" s="113" t="s">
        <v>212</v>
      </c>
      <c r="N109" s="113" t="s">
        <v>213</v>
      </c>
    </row>
    <row r="110" spans="1:14" s="6" customFormat="1" x14ac:dyDescent="0.2">
      <c r="A110" s="118">
        <v>106</v>
      </c>
      <c r="B110" s="119" t="s">
        <v>407</v>
      </c>
      <c r="C110" s="121"/>
      <c r="D110" s="113" t="s">
        <v>197</v>
      </c>
      <c r="E110" s="113" t="s">
        <v>76</v>
      </c>
      <c r="F110" s="113" t="s">
        <v>86</v>
      </c>
      <c r="G110" s="116">
        <f>VLOOKUP(D110,'[4]000'!$F$19:$G$31,2,0)</f>
        <v>0.2</v>
      </c>
      <c r="H110" s="113" t="s">
        <v>209</v>
      </c>
      <c r="I110" s="117">
        <v>242853</v>
      </c>
      <c r="J110" s="113" t="s">
        <v>408</v>
      </c>
      <c r="K110" s="113" t="s">
        <v>409</v>
      </c>
      <c r="L110" s="113" t="s">
        <v>100</v>
      </c>
      <c r="M110" s="113" t="s">
        <v>212</v>
      </c>
      <c r="N110" s="113" t="s">
        <v>213</v>
      </c>
    </row>
    <row r="111" spans="1:14" s="6" customFormat="1" x14ac:dyDescent="0.2">
      <c r="A111" s="118">
        <v>107</v>
      </c>
      <c r="B111" s="119" t="s">
        <v>410</v>
      </c>
      <c r="C111" s="121"/>
      <c r="D111" s="113" t="s">
        <v>197</v>
      </c>
      <c r="E111" s="113" t="s">
        <v>76</v>
      </c>
      <c r="F111" s="113" t="s">
        <v>86</v>
      </c>
      <c r="G111" s="116">
        <f>VLOOKUP(D111,'[4]000'!$F$19:$G$31,2,0)</f>
        <v>0.2</v>
      </c>
      <c r="H111" s="113" t="s">
        <v>209</v>
      </c>
      <c r="I111" s="117">
        <v>242853</v>
      </c>
      <c r="J111" s="113" t="s">
        <v>411</v>
      </c>
      <c r="K111" s="113" t="s">
        <v>412</v>
      </c>
      <c r="L111" s="113" t="s">
        <v>100</v>
      </c>
      <c r="M111" s="113" t="s">
        <v>212</v>
      </c>
      <c r="N111" s="113" t="s">
        <v>213</v>
      </c>
    </row>
    <row r="112" spans="1:14" s="6" customFormat="1" x14ac:dyDescent="0.2">
      <c r="A112" s="118">
        <v>108</v>
      </c>
      <c r="B112" s="119" t="s">
        <v>413</v>
      </c>
      <c r="C112" s="121"/>
      <c r="D112" s="113" t="s">
        <v>197</v>
      </c>
      <c r="E112" s="113" t="s">
        <v>76</v>
      </c>
      <c r="F112" s="113" t="s">
        <v>86</v>
      </c>
      <c r="G112" s="116">
        <f>VLOOKUP(D112,'[4]000'!$F$19:$G$31,2,0)</f>
        <v>0.2</v>
      </c>
      <c r="H112" s="113" t="s">
        <v>209</v>
      </c>
      <c r="I112" s="117">
        <v>242853</v>
      </c>
      <c r="J112" s="113" t="s">
        <v>414</v>
      </c>
      <c r="K112" s="113" t="s">
        <v>415</v>
      </c>
      <c r="L112" s="113" t="s">
        <v>100</v>
      </c>
      <c r="M112" s="113" t="s">
        <v>212</v>
      </c>
      <c r="N112" s="113" t="s">
        <v>213</v>
      </c>
    </row>
    <row r="113" spans="1:14" s="6" customFormat="1" x14ac:dyDescent="0.2">
      <c r="A113" s="118">
        <v>109</v>
      </c>
      <c r="B113" s="119" t="s">
        <v>416</v>
      </c>
      <c r="C113" s="121"/>
      <c r="D113" s="113" t="s">
        <v>197</v>
      </c>
      <c r="E113" s="113" t="s">
        <v>76</v>
      </c>
      <c r="F113" s="113" t="s">
        <v>86</v>
      </c>
      <c r="G113" s="116">
        <f>VLOOKUP(D113,'[4]000'!$F$19:$G$31,2,0)</f>
        <v>0.2</v>
      </c>
      <c r="H113" s="113" t="s">
        <v>209</v>
      </c>
      <c r="I113" s="117">
        <v>242853</v>
      </c>
      <c r="J113" s="113" t="s">
        <v>417</v>
      </c>
      <c r="K113" s="113" t="s">
        <v>415</v>
      </c>
      <c r="L113" s="113" t="s">
        <v>100</v>
      </c>
      <c r="M113" s="113" t="s">
        <v>212</v>
      </c>
      <c r="N113" s="113" t="s">
        <v>213</v>
      </c>
    </row>
    <row r="114" spans="1:14" s="6" customFormat="1" x14ac:dyDescent="0.2">
      <c r="A114" s="118">
        <v>110</v>
      </c>
      <c r="B114" s="119" t="s">
        <v>418</v>
      </c>
      <c r="C114" s="121"/>
      <c r="D114" s="113" t="s">
        <v>197</v>
      </c>
      <c r="E114" s="113" t="s">
        <v>76</v>
      </c>
      <c r="F114" s="113" t="s">
        <v>86</v>
      </c>
      <c r="G114" s="116">
        <f>VLOOKUP(D114,'[4]000'!$F$19:$G$31,2,0)</f>
        <v>0.2</v>
      </c>
      <c r="H114" s="113" t="s">
        <v>209</v>
      </c>
      <c r="I114" s="117">
        <v>242853</v>
      </c>
      <c r="J114" s="113" t="s">
        <v>419</v>
      </c>
      <c r="K114" s="113" t="s">
        <v>420</v>
      </c>
      <c r="L114" s="113" t="s">
        <v>100</v>
      </c>
      <c r="M114" s="113" t="s">
        <v>212</v>
      </c>
      <c r="N114" s="113" t="s">
        <v>213</v>
      </c>
    </row>
    <row r="115" spans="1:14" s="6" customFormat="1" x14ac:dyDescent="0.2">
      <c r="A115" s="118">
        <v>111</v>
      </c>
      <c r="B115" s="119" t="s">
        <v>421</v>
      </c>
      <c r="C115" s="121"/>
      <c r="D115" s="113" t="s">
        <v>197</v>
      </c>
      <c r="E115" s="113" t="s">
        <v>76</v>
      </c>
      <c r="F115" s="113" t="s">
        <v>86</v>
      </c>
      <c r="G115" s="116">
        <f>VLOOKUP(D115,'[4]000'!$F$19:$G$31,2,0)</f>
        <v>0.2</v>
      </c>
      <c r="H115" s="113" t="s">
        <v>209</v>
      </c>
      <c r="I115" s="117">
        <v>242853</v>
      </c>
      <c r="J115" s="113" t="s">
        <v>422</v>
      </c>
      <c r="K115" s="113" t="s">
        <v>420</v>
      </c>
      <c r="L115" s="113" t="s">
        <v>100</v>
      </c>
      <c r="M115" s="113" t="s">
        <v>212</v>
      </c>
      <c r="N115" s="113" t="s">
        <v>213</v>
      </c>
    </row>
    <row r="116" spans="1:14" s="6" customFormat="1" x14ac:dyDescent="0.2">
      <c r="A116" s="118">
        <v>112</v>
      </c>
      <c r="B116" s="119" t="s">
        <v>423</v>
      </c>
      <c r="C116" s="121"/>
      <c r="D116" s="113" t="s">
        <v>197</v>
      </c>
      <c r="E116" s="113" t="s">
        <v>76</v>
      </c>
      <c r="F116" s="113" t="s">
        <v>86</v>
      </c>
      <c r="G116" s="116">
        <f>VLOOKUP(D116,'[4]000'!$F$19:$G$31,2,0)</f>
        <v>0.2</v>
      </c>
      <c r="H116" s="113" t="s">
        <v>209</v>
      </c>
      <c r="I116" s="117">
        <v>242853</v>
      </c>
      <c r="J116" s="113" t="s">
        <v>424</v>
      </c>
      <c r="K116" s="113" t="s">
        <v>425</v>
      </c>
      <c r="L116" s="113" t="s">
        <v>100</v>
      </c>
      <c r="M116" s="113" t="s">
        <v>212</v>
      </c>
      <c r="N116" s="113" t="s">
        <v>213</v>
      </c>
    </row>
    <row r="117" spans="1:14" s="6" customFormat="1" x14ac:dyDescent="0.2">
      <c r="A117" s="118">
        <v>113</v>
      </c>
      <c r="B117" s="119" t="s">
        <v>426</v>
      </c>
      <c r="C117" s="121"/>
      <c r="D117" s="113" t="s">
        <v>197</v>
      </c>
      <c r="E117" s="113" t="s">
        <v>76</v>
      </c>
      <c r="F117" s="113" t="s">
        <v>86</v>
      </c>
      <c r="G117" s="116">
        <f>VLOOKUP(D117,'[4]000'!$F$19:$G$31,2,0)</f>
        <v>0.2</v>
      </c>
      <c r="H117" s="113" t="s">
        <v>209</v>
      </c>
      <c r="I117" s="117">
        <v>242853</v>
      </c>
      <c r="J117" s="113" t="s">
        <v>427</v>
      </c>
      <c r="K117" s="113" t="s">
        <v>425</v>
      </c>
      <c r="L117" s="113" t="s">
        <v>100</v>
      </c>
      <c r="M117" s="113" t="s">
        <v>212</v>
      </c>
      <c r="N117" s="113" t="s">
        <v>213</v>
      </c>
    </row>
    <row r="118" spans="1:14" s="6" customFormat="1" x14ac:dyDescent="0.2">
      <c r="A118" s="118">
        <v>114</v>
      </c>
      <c r="B118" s="119" t="s">
        <v>428</v>
      </c>
      <c r="C118" s="121"/>
      <c r="D118" s="113" t="s">
        <v>197</v>
      </c>
      <c r="E118" s="113" t="s">
        <v>76</v>
      </c>
      <c r="F118" s="113" t="s">
        <v>86</v>
      </c>
      <c r="G118" s="116">
        <f>VLOOKUP(D118,'[4]000'!$F$19:$G$31,2,0)</f>
        <v>0.2</v>
      </c>
      <c r="H118" s="113" t="s">
        <v>209</v>
      </c>
      <c r="I118" s="117">
        <v>242853</v>
      </c>
      <c r="J118" s="113" t="s">
        <v>429</v>
      </c>
      <c r="K118" s="113" t="s">
        <v>430</v>
      </c>
      <c r="L118" s="113" t="s">
        <v>100</v>
      </c>
      <c r="M118" s="113" t="s">
        <v>212</v>
      </c>
      <c r="N118" s="113" t="s">
        <v>213</v>
      </c>
    </row>
    <row r="119" spans="1:14" s="6" customFormat="1" x14ac:dyDescent="0.2">
      <c r="A119" s="118">
        <v>115</v>
      </c>
      <c r="B119" s="119" t="s">
        <v>431</v>
      </c>
      <c r="C119" s="121"/>
      <c r="D119" s="113" t="s">
        <v>197</v>
      </c>
      <c r="E119" s="113" t="s">
        <v>76</v>
      </c>
      <c r="F119" s="113" t="s">
        <v>86</v>
      </c>
      <c r="G119" s="116">
        <f>VLOOKUP(D119,'[4]000'!$F$19:$G$31,2,0)</f>
        <v>0.2</v>
      </c>
      <c r="H119" s="113" t="s">
        <v>209</v>
      </c>
      <c r="I119" s="117">
        <v>242853</v>
      </c>
      <c r="J119" s="113" t="s">
        <v>432</v>
      </c>
      <c r="K119" s="113" t="s">
        <v>430</v>
      </c>
      <c r="L119" s="113" t="s">
        <v>100</v>
      </c>
      <c r="M119" s="113" t="s">
        <v>212</v>
      </c>
      <c r="N119" s="113" t="s">
        <v>213</v>
      </c>
    </row>
    <row r="120" spans="1:14" s="6" customFormat="1" x14ac:dyDescent="0.2">
      <c r="A120" s="118">
        <v>116</v>
      </c>
      <c r="B120" s="119" t="s">
        <v>433</v>
      </c>
      <c r="C120" s="121"/>
      <c r="D120" s="113" t="s">
        <v>197</v>
      </c>
      <c r="E120" s="113" t="s">
        <v>76</v>
      </c>
      <c r="F120" s="113" t="s">
        <v>86</v>
      </c>
      <c r="G120" s="116">
        <f>VLOOKUP(D120,'[4]000'!$F$19:$G$31,2,0)</f>
        <v>0.2</v>
      </c>
      <c r="H120" s="113" t="s">
        <v>209</v>
      </c>
      <c r="I120" s="117">
        <v>242853</v>
      </c>
      <c r="J120" s="113" t="s">
        <v>434</v>
      </c>
      <c r="K120" s="113" t="s">
        <v>435</v>
      </c>
      <c r="L120" s="113" t="s">
        <v>100</v>
      </c>
      <c r="M120" s="113" t="s">
        <v>212</v>
      </c>
      <c r="N120" s="113" t="s">
        <v>213</v>
      </c>
    </row>
    <row r="121" spans="1:14" s="6" customFormat="1" x14ac:dyDescent="0.2">
      <c r="A121" s="118">
        <v>117</v>
      </c>
      <c r="B121" s="119" t="s">
        <v>436</v>
      </c>
      <c r="C121" s="121"/>
      <c r="D121" s="113" t="s">
        <v>197</v>
      </c>
      <c r="E121" s="113" t="s">
        <v>76</v>
      </c>
      <c r="F121" s="113" t="s">
        <v>86</v>
      </c>
      <c r="G121" s="116">
        <f>VLOOKUP(D121,'[4]000'!$F$19:$G$31,2,0)</f>
        <v>0.2</v>
      </c>
      <c r="H121" s="113" t="s">
        <v>209</v>
      </c>
      <c r="I121" s="117">
        <v>242853</v>
      </c>
      <c r="J121" s="113" t="s">
        <v>437</v>
      </c>
      <c r="K121" s="113" t="s">
        <v>435</v>
      </c>
      <c r="L121" s="113" t="s">
        <v>100</v>
      </c>
      <c r="M121" s="113" t="s">
        <v>212</v>
      </c>
      <c r="N121" s="113" t="s">
        <v>213</v>
      </c>
    </row>
    <row r="122" spans="1:14" s="6" customFormat="1" x14ac:dyDescent="0.2">
      <c r="A122" s="118">
        <v>118</v>
      </c>
      <c r="B122" s="119" t="s">
        <v>438</v>
      </c>
      <c r="C122" s="121"/>
      <c r="D122" s="113" t="s">
        <v>197</v>
      </c>
      <c r="E122" s="113" t="s">
        <v>76</v>
      </c>
      <c r="F122" s="113" t="s">
        <v>86</v>
      </c>
      <c r="G122" s="116">
        <f>VLOOKUP(D122,'[4]000'!$F$19:$G$31,2,0)</f>
        <v>0.2</v>
      </c>
      <c r="H122" s="113" t="s">
        <v>209</v>
      </c>
      <c r="I122" s="117">
        <v>242853</v>
      </c>
      <c r="J122" s="113" t="s">
        <v>439</v>
      </c>
      <c r="K122" s="113" t="s">
        <v>440</v>
      </c>
      <c r="L122" s="113" t="s">
        <v>100</v>
      </c>
      <c r="M122" s="113" t="s">
        <v>212</v>
      </c>
      <c r="N122" s="113" t="s">
        <v>213</v>
      </c>
    </row>
    <row r="123" spans="1:14" s="6" customFormat="1" x14ac:dyDescent="0.2">
      <c r="A123" s="118">
        <v>119</v>
      </c>
      <c r="B123" s="119" t="s">
        <v>441</v>
      </c>
      <c r="C123" s="121"/>
      <c r="D123" s="113" t="s">
        <v>197</v>
      </c>
      <c r="E123" s="113" t="s">
        <v>76</v>
      </c>
      <c r="F123" s="113" t="s">
        <v>86</v>
      </c>
      <c r="G123" s="116">
        <f>VLOOKUP(D123,'[4]000'!$F$19:$G$31,2,0)</f>
        <v>0.2</v>
      </c>
      <c r="H123" s="113" t="s">
        <v>209</v>
      </c>
      <c r="I123" s="117">
        <v>242853</v>
      </c>
      <c r="J123" s="113" t="s">
        <v>442</v>
      </c>
      <c r="K123" s="113" t="s">
        <v>440</v>
      </c>
      <c r="L123" s="113" t="s">
        <v>100</v>
      </c>
      <c r="M123" s="113" t="s">
        <v>212</v>
      </c>
      <c r="N123" s="113" t="s">
        <v>213</v>
      </c>
    </row>
    <row r="124" spans="1:14" s="6" customFormat="1" x14ac:dyDescent="0.2">
      <c r="A124" s="118">
        <v>120</v>
      </c>
      <c r="B124" s="119" t="s">
        <v>443</v>
      </c>
      <c r="C124" s="121"/>
      <c r="D124" s="113" t="s">
        <v>197</v>
      </c>
      <c r="E124" s="113" t="s">
        <v>76</v>
      </c>
      <c r="F124" s="113" t="s">
        <v>86</v>
      </c>
      <c r="G124" s="116">
        <f>VLOOKUP(D124,'[4]000'!$F$19:$G$31,2,0)</f>
        <v>0.2</v>
      </c>
      <c r="H124" s="113" t="s">
        <v>209</v>
      </c>
      <c r="I124" s="117">
        <v>242853</v>
      </c>
      <c r="J124" s="113" t="s">
        <v>444</v>
      </c>
      <c r="K124" s="113" t="s">
        <v>445</v>
      </c>
      <c r="L124" s="113" t="s">
        <v>100</v>
      </c>
      <c r="M124" s="113" t="s">
        <v>212</v>
      </c>
      <c r="N124" s="113" t="s">
        <v>213</v>
      </c>
    </row>
    <row r="125" spans="1:14" s="6" customFormat="1" x14ac:dyDescent="0.2">
      <c r="A125" s="118">
        <v>121</v>
      </c>
      <c r="B125" s="119" t="s">
        <v>446</v>
      </c>
      <c r="C125" s="121"/>
      <c r="D125" s="113" t="s">
        <v>197</v>
      </c>
      <c r="E125" s="113" t="s">
        <v>76</v>
      </c>
      <c r="F125" s="113" t="s">
        <v>86</v>
      </c>
      <c r="G125" s="116">
        <f>VLOOKUP(D125,'[4]000'!$F$19:$G$31,2,0)</f>
        <v>0.2</v>
      </c>
      <c r="H125" s="113" t="s">
        <v>209</v>
      </c>
      <c r="I125" s="117">
        <v>242853</v>
      </c>
      <c r="J125" s="113" t="s">
        <v>447</v>
      </c>
      <c r="K125" s="113" t="s">
        <v>445</v>
      </c>
      <c r="L125" s="113" t="s">
        <v>100</v>
      </c>
      <c r="M125" s="113" t="s">
        <v>212</v>
      </c>
      <c r="N125" s="113" t="s">
        <v>213</v>
      </c>
    </row>
    <row r="126" spans="1:14" s="6" customFormat="1" x14ac:dyDescent="0.2">
      <c r="A126" s="118">
        <v>122</v>
      </c>
      <c r="B126" s="119" t="s">
        <v>448</v>
      </c>
      <c r="C126" s="121"/>
      <c r="D126" s="113" t="s">
        <v>449</v>
      </c>
      <c r="E126" s="113" t="s">
        <v>76</v>
      </c>
      <c r="F126" s="113" t="s">
        <v>86</v>
      </c>
      <c r="G126" s="116">
        <f>VLOOKUP(D126,'[4]000'!$F$19:$G$31,2,0)</f>
        <v>0.4</v>
      </c>
      <c r="H126" s="113" t="s">
        <v>209</v>
      </c>
      <c r="I126" s="117">
        <v>242853</v>
      </c>
      <c r="J126" s="113" t="s">
        <v>450</v>
      </c>
      <c r="K126" s="113" t="s">
        <v>451</v>
      </c>
      <c r="L126" s="113" t="s">
        <v>100</v>
      </c>
      <c r="M126" s="113" t="s">
        <v>212</v>
      </c>
      <c r="N126" s="113" t="s">
        <v>213</v>
      </c>
    </row>
    <row r="127" spans="1:14" s="6" customFormat="1" x14ac:dyDescent="0.2">
      <c r="A127" s="118">
        <v>123</v>
      </c>
      <c r="B127" s="119" t="s">
        <v>452</v>
      </c>
      <c r="C127" s="121"/>
      <c r="D127" s="113" t="s">
        <v>449</v>
      </c>
      <c r="E127" s="113" t="s">
        <v>76</v>
      </c>
      <c r="F127" s="113" t="s">
        <v>86</v>
      </c>
      <c r="G127" s="116">
        <f>VLOOKUP(D127,'[4]000'!$F$19:$G$31,2,0)</f>
        <v>0.4</v>
      </c>
      <c r="H127" s="113" t="s">
        <v>209</v>
      </c>
      <c r="I127" s="117">
        <v>242853</v>
      </c>
      <c r="J127" s="113" t="s">
        <v>453</v>
      </c>
      <c r="K127" s="113" t="s">
        <v>454</v>
      </c>
      <c r="L127" s="113" t="s">
        <v>100</v>
      </c>
      <c r="M127" s="113" t="s">
        <v>212</v>
      </c>
      <c r="N127" s="113" t="s">
        <v>213</v>
      </c>
    </row>
    <row r="128" spans="1:14" s="6" customFormat="1" x14ac:dyDescent="0.2">
      <c r="A128" s="118">
        <v>124</v>
      </c>
      <c r="B128" s="119" t="s">
        <v>455</v>
      </c>
      <c r="C128" s="121"/>
      <c r="D128" s="113" t="s">
        <v>449</v>
      </c>
      <c r="E128" s="113" t="s">
        <v>76</v>
      </c>
      <c r="F128" s="113" t="s">
        <v>86</v>
      </c>
      <c r="G128" s="116">
        <f>VLOOKUP(D128,'[4]000'!$F$19:$G$31,2,0)</f>
        <v>0.4</v>
      </c>
      <c r="H128" s="113" t="s">
        <v>209</v>
      </c>
      <c r="I128" s="117">
        <v>242853</v>
      </c>
      <c r="J128" s="113" t="s">
        <v>456</v>
      </c>
      <c r="K128" s="113" t="s">
        <v>457</v>
      </c>
      <c r="L128" s="113" t="s">
        <v>100</v>
      </c>
      <c r="M128" s="113" t="s">
        <v>212</v>
      </c>
      <c r="N128" s="113" t="s">
        <v>213</v>
      </c>
    </row>
    <row r="129" spans="1:14" s="6" customFormat="1" x14ac:dyDescent="0.2">
      <c r="A129" s="122">
        <v>125</v>
      </c>
      <c r="B129" s="123" t="s">
        <v>458</v>
      </c>
      <c r="C129" s="124"/>
      <c r="D129" s="113" t="s">
        <v>74</v>
      </c>
      <c r="E129" s="113" t="s">
        <v>75</v>
      </c>
      <c r="F129" s="113" t="s">
        <v>76</v>
      </c>
      <c r="G129" s="116">
        <f>VLOOKUP(D129,'[4]000'!$F$19:$G$31,2,0)</f>
        <v>1</v>
      </c>
      <c r="H129" s="113" t="s">
        <v>459</v>
      </c>
      <c r="I129" s="117" t="s">
        <v>460</v>
      </c>
      <c r="J129" s="113" t="s">
        <v>461</v>
      </c>
      <c r="K129" s="113" t="s">
        <v>462</v>
      </c>
      <c r="L129" s="113" t="s">
        <v>81</v>
      </c>
      <c r="M129" s="113" t="s">
        <v>212</v>
      </c>
      <c r="N129" s="113" t="s">
        <v>463</v>
      </c>
    </row>
    <row r="130" spans="1:14" s="6" customFormat="1" x14ac:dyDescent="0.2">
      <c r="A130" s="122">
        <v>126</v>
      </c>
      <c r="B130" s="114" t="s">
        <v>464</v>
      </c>
      <c r="C130" s="115"/>
      <c r="D130" s="113" t="s">
        <v>449</v>
      </c>
      <c r="E130" s="113" t="s">
        <v>76</v>
      </c>
      <c r="F130" s="113" t="s">
        <v>75</v>
      </c>
      <c r="G130" s="116">
        <f>VLOOKUP(D130,'[4]000'!$F$19:$G$31,2,0)</f>
        <v>0.4</v>
      </c>
      <c r="H130" s="113" t="s">
        <v>209</v>
      </c>
      <c r="I130" s="117">
        <v>242853</v>
      </c>
      <c r="J130" s="113" t="s">
        <v>465</v>
      </c>
      <c r="K130" s="113" t="s">
        <v>466</v>
      </c>
      <c r="L130" s="113" t="s">
        <v>81</v>
      </c>
      <c r="M130" s="113" t="s">
        <v>212</v>
      </c>
      <c r="N130" s="113" t="s">
        <v>463</v>
      </c>
    </row>
    <row r="131" spans="1:14" s="6" customFormat="1" x14ac:dyDescent="0.2">
      <c r="A131" s="122">
        <v>127</v>
      </c>
      <c r="B131" s="114" t="s">
        <v>467</v>
      </c>
      <c r="C131" s="115"/>
      <c r="D131" s="113" t="s">
        <v>449</v>
      </c>
      <c r="E131" s="113" t="s">
        <v>76</v>
      </c>
      <c r="F131" s="113" t="s">
        <v>75</v>
      </c>
      <c r="G131" s="116">
        <f>VLOOKUP(D131,'[4]000'!$F$19:$G$31,2,0)</f>
        <v>0.4</v>
      </c>
      <c r="H131" s="113" t="s">
        <v>468</v>
      </c>
      <c r="I131" s="117">
        <v>242854</v>
      </c>
      <c r="J131" s="113" t="s">
        <v>469</v>
      </c>
      <c r="K131" s="113" t="s">
        <v>470</v>
      </c>
      <c r="L131" s="113" t="s">
        <v>81</v>
      </c>
      <c r="M131" s="113" t="s">
        <v>212</v>
      </c>
      <c r="N131" s="113" t="s">
        <v>463</v>
      </c>
    </row>
    <row r="132" spans="1:14" s="6" customFormat="1" x14ac:dyDescent="0.2">
      <c r="A132" s="122">
        <v>128</v>
      </c>
      <c r="B132" s="114" t="s">
        <v>471</v>
      </c>
      <c r="C132" s="115"/>
      <c r="D132" s="113" t="s">
        <v>449</v>
      </c>
      <c r="E132" s="113" t="s">
        <v>76</v>
      </c>
      <c r="F132" s="113" t="s">
        <v>75</v>
      </c>
      <c r="G132" s="116">
        <f>VLOOKUP(D132,'[4]000'!$F$19:$G$31,2,0)</f>
        <v>0.4</v>
      </c>
      <c r="H132" s="113" t="s">
        <v>472</v>
      </c>
      <c r="I132" s="117">
        <v>242855</v>
      </c>
      <c r="J132" s="113" t="s">
        <v>473</v>
      </c>
      <c r="K132" s="113" t="s">
        <v>474</v>
      </c>
      <c r="L132" s="113" t="s">
        <v>81</v>
      </c>
      <c r="M132" s="113" t="s">
        <v>212</v>
      </c>
      <c r="N132" s="113" t="s">
        <v>463</v>
      </c>
    </row>
    <row r="133" spans="1:14" s="6" customFormat="1" x14ac:dyDescent="0.2">
      <c r="A133" s="122">
        <v>129</v>
      </c>
      <c r="B133" s="114" t="s">
        <v>475</v>
      </c>
      <c r="C133" s="115"/>
      <c r="D133" s="113" t="s">
        <v>449</v>
      </c>
      <c r="E133" s="113" t="s">
        <v>76</v>
      </c>
      <c r="F133" s="113" t="s">
        <v>75</v>
      </c>
      <c r="G133" s="116">
        <f>VLOOKUP(D133,'[4]000'!$F$19:$G$31,2,0)</f>
        <v>0.4</v>
      </c>
      <c r="H133" s="113" t="s">
        <v>476</v>
      </c>
      <c r="I133" s="117">
        <v>242856</v>
      </c>
      <c r="J133" s="113" t="s">
        <v>477</v>
      </c>
      <c r="K133" s="113" t="s">
        <v>478</v>
      </c>
      <c r="L133" s="113" t="s">
        <v>81</v>
      </c>
      <c r="M133" s="113" t="s">
        <v>212</v>
      </c>
      <c r="N133" s="113" t="s">
        <v>463</v>
      </c>
    </row>
    <row r="134" spans="1:14" s="6" customFormat="1" x14ac:dyDescent="0.2">
      <c r="A134" s="122">
        <v>130</v>
      </c>
      <c r="B134" s="119" t="s">
        <v>479</v>
      </c>
      <c r="C134" s="121"/>
      <c r="D134" s="113" t="s">
        <v>74</v>
      </c>
      <c r="E134" s="113" t="s">
        <v>75</v>
      </c>
      <c r="F134" s="113" t="s">
        <v>76</v>
      </c>
      <c r="G134" s="116">
        <f>VLOOKUP(D134,'[3]000'!$F$19:$G$31,2,0)</f>
        <v>1</v>
      </c>
      <c r="H134" s="113" t="s">
        <v>480</v>
      </c>
      <c r="I134" s="117" t="s">
        <v>481</v>
      </c>
      <c r="J134" s="113" t="s">
        <v>482</v>
      </c>
      <c r="K134" s="113" t="s">
        <v>483</v>
      </c>
      <c r="L134" s="113" t="s">
        <v>81</v>
      </c>
      <c r="M134" s="113" t="s">
        <v>4</v>
      </c>
      <c r="N134" s="113" t="s">
        <v>186</v>
      </c>
    </row>
    <row r="135" spans="1:14" s="6" customFormat="1" x14ac:dyDescent="0.2">
      <c r="A135" s="122">
        <v>131</v>
      </c>
      <c r="B135" s="119" t="s">
        <v>484</v>
      </c>
      <c r="C135" s="121"/>
      <c r="D135" s="113" t="s">
        <v>74</v>
      </c>
      <c r="E135" s="113" t="s">
        <v>75</v>
      </c>
      <c r="F135" s="113" t="s">
        <v>76</v>
      </c>
      <c r="G135" s="116">
        <f>VLOOKUP(D135,'[3]000'!$F$19:$G$31,2,0)</f>
        <v>1</v>
      </c>
      <c r="H135" s="113" t="s">
        <v>485</v>
      </c>
      <c r="I135" s="117" t="s">
        <v>486</v>
      </c>
      <c r="J135" s="113"/>
      <c r="K135" s="113" t="s">
        <v>487</v>
      </c>
      <c r="L135" s="113" t="s">
        <v>81</v>
      </c>
      <c r="M135" s="113" t="s">
        <v>4</v>
      </c>
      <c r="N135" s="113" t="s">
        <v>186</v>
      </c>
    </row>
    <row r="136" spans="1:14" s="6" customFormat="1" x14ac:dyDescent="0.2">
      <c r="A136" s="118">
        <v>132</v>
      </c>
      <c r="B136" s="119" t="s">
        <v>488</v>
      </c>
      <c r="C136" s="121"/>
      <c r="D136" s="113" t="s">
        <v>74</v>
      </c>
      <c r="E136" s="113" t="s">
        <v>75</v>
      </c>
      <c r="F136" s="113" t="s">
        <v>76</v>
      </c>
      <c r="G136" s="116">
        <f>VLOOKUP(D136,'[3]000'!$F$19:$G$31,2,0)</f>
        <v>1</v>
      </c>
      <c r="H136" s="113" t="s">
        <v>480</v>
      </c>
      <c r="I136" s="117" t="s">
        <v>481</v>
      </c>
      <c r="J136" s="113" t="s">
        <v>489</v>
      </c>
      <c r="K136" s="113" t="s">
        <v>490</v>
      </c>
      <c r="L136" s="113" t="s">
        <v>81</v>
      </c>
      <c r="M136" s="113" t="s">
        <v>4</v>
      </c>
      <c r="N136" s="113" t="s">
        <v>186</v>
      </c>
    </row>
    <row r="137" spans="1:14" s="6" customFormat="1" x14ac:dyDescent="0.2">
      <c r="A137" s="118">
        <v>133</v>
      </c>
      <c r="B137" s="123" t="s">
        <v>491</v>
      </c>
      <c r="C137" s="124"/>
      <c r="D137" s="113" t="s">
        <v>197</v>
      </c>
      <c r="E137" s="113" t="s">
        <v>76</v>
      </c>
      <c r="F137" s="113" t="s">
        <v>75</v>
      </c>
      <c r="G137" s="116">
        <f>VLOOKUP(D137,'[3]000'!$F$19:$G$31,2,0)</f>
        <v>0.2</v>
      </c>
      <c r="H137" s="113" t="s">
        <v>492</v>
      </c>
      <c r="I137" s="117">
        <v>44529</v>
      </c>
      <c r="J137" s="113" t="s">
        <v>493</v>
      </c>
      <c r="K137" s="113" t="s">
        <v>494</v>
      </c>
      <c r="L137" s="113" t="s">
        <v>100</v>
      </c>
      <c r="M137" s="113" t="s">
        <v>4</v>
      </c>
      <c r="N137" s="113" t="s">
        <v>186</v>
      </c>
    </row>
    <row r="138" spans="1:14" s="6" customFormat="1" x14ac:dyDescent="0.2">
      <c r="A138" s="118">
        <v>134</v>
      </c>
      <c r="B138" s="125" t="s">
        <v>495</v>
      </c>
      <c r="C138" s="126"/>
      <c r="D138" s="113" t="s">
        <v>197</v>
      </c>
      <c r="E138" s="113" t="s">
        <v>76</v>
      </c>
      <c r="F138" s="113" t="s">
        <v>75</v>
      </c>
      <c r="G138" s="116">
        <f>VLOOKUP(D138,'[3]000'!$F$19:$G$31,2,0)</f>
        <v>0.2</v>
      </c>
      <c r="H138" s="113" t="s">
        <v>492</v>
      </c>
      <c r="I138" s="117">
        <v>44530</v>
      </c>
      <c r="J138" s="113" t="s">
        <v>496</v>
      </c>
      <c r="K138" s="113" t="s">
        <v>497</v>
      </c>
      <c r="L138" s="113" t="s">
        <v>100</v>
      </c>
      <c r="M138" s="113" t="s">
        <v>4</v>
      </c>
      <c r="N138" s="113" t="s">
        <v>186</v>
      </c>
    </row>
    <row r="139" spans="1:14" s="6" customFormat="1" x14ac:dyDescent="0.2">
      <c r="A139" s="118">
        <v>135</v>
      </c>
      <c r="B139" s="125" t="s">
        <v>498</v>
      </c>
      <c r="C139" s="126"/>
      <c r="D139" s="113" t="s">
        <v>197</v>
      </c>
      <c r="E139" s="113" t="s">
        <v>76</v>
      </c>
      <c r="F139" s="113" t="s">
        <v>75</v>
      </c>
      <c r="G139" s="116">
        <f>VLOOKUP(D139,'[3]000'!$F$19:$G$31,2,0)</f>
        <v>0.2</v>
      </c>
      <c r="H139" s="113" t="s">
        <v>499</v>
      </c>
      <c r="I139" s="117">
        <v>44531</v>
      </c>
      <c r="J139" s="113" t="s">
        <v>500</v>
      </c>
      <c r="K139" s="113" t="s">
        <v>501</v>
      </c>
      <c r="L139" s="113" t="s">
        <v>100</v>
      </c>
      <c r="M139" s="113" t="s">
        <v>4</v>
      </c>
      <c r="N139" s="113" t="s">
        <v>186</v>
      </c>
    </row>
    <row r="140" spans="1:14" s="6" customFormat="1" x14ac:dyDescent="0.2">
      <c r="A140" s="118">
        <v>136</v>
      </c>
      <c r="B140" s="125" t="s">
        <v>502</v>
      </c>
      <c r="C140" s="126"/>
      <c r="D140" s="113" t="s">
        <v>197</v>
      </c>
      <c r="E140" s="113" t="s">
        <v>76</v>
      </c>
      <c r="F140" s="113" t="s">
        <v>75</v>
      </c>
      <c r="G140" s="116">
        <f>VLOOKUP(D140,'[3]000'!$F$19:$G$31,2,0)</f>
        <v>0.2</v>
      </c>
      <c r="H140" s="113" t="s">
        <v>503</v>
      </c>
      <c r="I140" s="117">
        <v>44532</v>
      </c>
      <c r="J140" s="113" t="s">
        <v>504</v>
      </c>
      <c r="K140" s="113" t="s">
        <v>505</v>
      </c>
      <c r="L140" s="113" t="s">
        <v>100</v>
      </c>
      <c r="M140" s="113" t="s">
        <v>4</v>
      </c>
      <c r="N140" s="113" t="s">
        <v>186</v>
      </c>
    </row>
    <row r="141" spans="1:14" s="6" customFormat="1" x14ac:dyDescent="0.2">
      <c r="A141" s="118">
        <v>137</v>
      </c>
      <c r="B141" s="125" t="s">
        <v>506</v>
      </c>
      <c r="C141" s="126"/>
      <c r="D141" s="113" t="s">
        <v>197</v>
      </c>
      <c r="E141" s="113" t="s">
        <v>76</v>
      </c>
      <c r="F141" s="113" t="s">
        <v>75</v>
      </c>
      <c r="G141" s="116">
        <f>VLOOKUP(D141,'[3]000'!$F$19:$G$31,2,0)</f>
        <v>0.2</v>
      </c>
      <c r="H141" s="113" t="s">
        <v>507</v>
      </c>
      <c r="I141" s="117">
        <v>44533</v>
      </c>
      <c r="J141" s="113" t="s">
        <v>508</v>
      </c>
      <c r="K141" s="113" t="s">
        <v>509</v>
      </c>
      <c r="L141" s="113" t="s">
        <v>100</v>
      </c>
      <c r="M141" s="113" t="s">
        <v>4</v>
      </c>
      <c r="N141" s="113" t="s">
        <v>186</v>
      </c>
    </row>
    <row r="142" spans="1:14" s="6" customFormat="1" x14ac:dyDescent="0.2">
      <c r="A142" s="118">
        <v>138</v>
      </c>
      <c r="B142" s="125" t="s">
        <v>510</v>
      </c>
      <c r="C142" s="126"/>
      <c r="D142" s="113" t="s">
        <v>197</v>
      </c>
      <c r="E142" s="113" t="s">
        <v>76</v>
      </c>
      <c r="F142" s="113" t="s">
        <v>75</v>
      </c>
      <c r="G142" s="116">
        <f>VLOOKUP(D142,'[3]000'!$F$19:$G$31,2,0)</f>
        <v>0.2</v>
      </c>
      <c r="H142" s="113" t="s">
        <v>511</v>
      </c>
      <c r="I142" s="117">
        <v>44534</v>
      </c>
      <c r="J142" s="113" t="s">
        <v>512</v>
      </c>
      <c r="K142" s="113" t="s">
        <v>513</v>
      </c>
      <c r="L142" s="113" t="s">
        <v>100</v>
      </c>
      <c r="M142" s="113" t="s">
        <v>4</v>
      </c>
      <c r="N142" s="113" t="s">
        <v>186</v>
      </c>
    </row>
    <row r="143" spans="1:14" s="6" customFormat="1" x14ac:dyDescent="0.2">
      <c r="A143" s="118">
        <v>139</v>
      </c>
      <c r="B143" s="125" t="s">
        <v>514</v>
      </c>
      <c r="C143" s="126"/>
      <c r="D143" s="113" t="s">
        <v>197</v>
      </c>
      <c r="E143" s="113" t="s">
        <v>76</v>
      </c>
      <c r="F143" s="113" t="s">
        <v>75</v>
      </c>
      <c r="G143" s="116">
        <f>VLOOKUP(D143,'[3]000'!$F$19:$G$31,2,0)</f>
        <v>0.2</v>
      </c>
      <c r="H143" s="113" t="s">
        <v>515</v>
      </c>
      <c r="I143" s="117">
        <v>44535</v>
      </c>
      <c r="J143" s="113" t="s">
        <v>516</v>
      </c>
      <c r="K143" s="113" t="s">
        <v>517</v>
      </c>
      <c r="L143" s="113" t="s">
        <v>100</v>
      </c>
      <c r="M143" s="113" t="s">
        <v>4</v>
      </c>
      <c r="N143" s="113" t="s">
        <v>186</v>
      </c>
    </row>
    <row r="144" spans="1:14" s="6" customFormat="1" x14ac:dyDescent="0.2">
      <c r="A144" s="118">
        <v>140</v>
      </c>
      <c r="B144" s="114" t="s">
        <v>518</v>
      </c>
      <c r="C144" s="115"/>
      <c r="D144" s="113" t="s">
        <v>96</v>
      </c>
      <c r="E144" s="113" t="s">
        <v>86</v>
      </c>
      <c r="F144" s="113" t="s">
        <v>76</v>
      </c>
      <c r="G144" s="116">
        <f>VLOOKUP(D144,'[3]000'!$F$19:$G$31,2,0)</f>
        <v>0.6</v>
      </c>
      <c r="H144" s="113" t="s">
        <v>519</v>
      </c>
      <c r="I144" s="117" t="s">
        <v>520</v>
      </c>
      <c r="J144" s="113" t="s">
        <v>521</v>
      </c>
      <c r="K144" s="113" t="s">
        <v>522</v>
      </c>
      <c r="L144" s="113" t="s">
        <v>100</v>
      </c>
      <c r="M144" s="113" t="s">
        <v>4</v>
      </c>
      <c r="N144" s="113" t="s">
        <v>91</v>
      </c>
    </row>
    <row r="145" spans="1:14" s="6" customFormat="1" x14ac:dyDescent="0.2">
      <c r="A145" s="118">
        <v>141</v>
      </c>
      <c r="B145" s="119" t="s">
        <v>523</v>
      </c>
      <c r="C145" s="121"/>
      <c r="D145" s="113" t="s">
        <v>96</v>
      </c>
      <c r="E145" s="113" t="s">
        <v>86</v>
      </c>
      <c r="F145" s="113" t="s">
        <v>76</v>
      </c>
      <c r="G145" s="116">
        <f>VLOOKUP(D145,'[3]000'!$F$19:$G$31,2,0)</f>
        <v>0.6</v>
      </c>
      <c r="H145" s="113" t="s">
        <v>519</v>
      </c>
      <c r="I145" s="117" t="s">
        <v>520</v>
      </c>
      <c r="J145" s="113" t="s">
        <v>524</v>
      </c>
      <c r="K145" s="113" t="s">
        <v>525</v>
      </c>
      <c r="L145" s="113" t="s">
        <v>100</v>
      </c>
      <c r="M145" s="113" t="s">
        <v>4</v>
      </c>
      <c r="N145" s="113" t="s">
        <v>91</v>
      </c>
    </row>
    <row r="146" spans="1:14" s="6" customFormat="1" x14ac:dyDescent="0.2">
      <c r="A146" s="118">
        <v>142</v>
      </c>
      <c r="B146" s="119" t="s">
        <v>526</v>
      </c>
      <c r="C146" s="121"/>
      <c r="D146" s="113" t="s">
        <v>96</v>
      </c>
      <c r="E146" s="113" t="s">
        <v>86</v>
      </c>
      <c r="F146" s="113" t="s">
        <v>76</v>
      </c>
      <c r="G146" s="116">
        <f>VLOOKUP(D146,'[3]000'!$F$19:$G$31,2,0)</f>
        <v>0.6</v>
      </c>
      <c r="H146" s="113" t="s">
        <v>519</v>
      </c>
      <c r="I146" s="117" t="s">
        <v>520</v>
      </c>
      <c r="J146" s="113" t="s">
        <v>527</v>
      </c>
      <c r="K146" s="113" t="s">
        <v>528</v>
      </c>
      <c r="L146" s="113" t="s">
        <v>100</v>
      </c>
      <c r="M146" s="113" t="s">
        <v>4</v>
      </c>
      <c r="N146" s="113" t="s">
        <v>91</v>
      </c>
    </row>
    <row r="147" spans="1:14" s="6" customFormat="1" ht="21" customHeight="1" x14ac:dyDescent="0.2">
      <c r="A147" s="118">
        <v>143</v>
      </c>
      <c r="B147" s="114" t="s">
        <v>529</v>
      </c>
      <c r="C147" s="115"/>
      <c r="D147" s="113" t="s">
        <v>85</v>
      </c>
      <c r="E147" s="113" t="s">
        <v>86</v>
      </c>
      <c r="F147" s="113" t="s">
        <v>76</v>
      </c>
      <c r="G147" s="116">
        <f>VLOOKUP(D147,'[3]000'!$F$19:$G$31,2,0)</f>
        <v>0.8</v>
      </c>
      <c r="H147" s="113" t="s">
        <v>530</v>
      </c>
      <c r="I147" s="127" t="s">
        <v>531</v>
      </c>
      <c r="J147" s="113" t="s">
        <v>532</v>
      </c>
      <c r="K147" s="113" t="s">
        <v>533</v>
      </c>
      <c r="L147" s="113" t="s">
        <v>81</v>
      </c>
      <c r="M147" s="113" t="s">
        <v>4</v>
      </c>
      <c r="N147" s="113" t="s">
        <v>91</v>
      </c>
    </row>
    <row r="148" spans="1:14" s="6" customFormat="1" x14ac:dyDescent="0.2">
      <c r="A148" s="118">
        <v>144</v>
      </c>
      <c r="B148" s="119" t="s">
        <v>534</v>
      </c>
      <c r="C148" s="121"/>
      <c r="D148" s="113" t="s">
        <v>197</v>
      </c>
      <c r="E148" s="113" t="s">
        <v>86</v>
      </c>
      <c r="F148" s="113" t="s">
        <v>86</v>
      </c>
      <c r="G148" s="116">
        <f>VLOOKUP(D148,'[5]000'!$F$19:$G$31,2,0)</f>
        <v>0.2</v>
      </c>
      <c r="H148" s="113" t="s">
        <v>209</v>
      </c>
      <c r="I148" s="117">
        <v>242853</v>
      </c>
      <c r="J148" s="113" t="s">
        <v>535</v>
      </c>
      <c r="K148" s="113" t="s">
        <v>536</v>
      </c>
      <c r="L148" s="113" t="s">
        <v>100</v>
      </c>
      <c r="M148" s="113" t="s">
        <v>82</v>
      </c>
      <c r="N148" s="113" t="s">
        <v>83</v>
      </c>
    </row>
    <row r="149" spans="1:14" s="6" customFormat="1" x14ac:dyDescent="0.2">
      <c r="A149" s="118">
        <v>145</v>
      </c>
      <c r="B149" s="119" t="s">
        <v>537</v>
      </c>
      <c r="C149" s="121"/>
      <c r="D149" s="113" t="s">
        <v>197</v>
      </c>
      <c r="E149" s="113" t="s">
        <v>86</v>
      </c>
      <c r="F149" s="113" t="s">
        <v>86</v>
      </c>
      <c r="G149" s="116">
        <f>VLOOKUP(D149,'[5]000'!$F$19:$G$31,2,0)</f>
        <v>0.2</v>
      </c>
      <c r="H149" s="113" t="s">
        <v>209</v>
      </c>
      <c r="I149" s="117">
        <v>242853</v>
      </c>
      <c r="J149" s="120" t="s">
        <v>538</v>
      </c>
      <c r="K149" s="113" t="s">
        <v>539</v>
      </c>
      <c r="L149" s="113" t="s">
        <v>100</v>
      </c>
      <c r="M149" s="113" t="s">
        <v>82</v>
      </c>
      <c r="N149" s="113" t="s">
        <v>83</v>
      </c>
    </row>
    <row r="150" spans="1:14" s="6" customFormat="1" x14ac:dyDescent="0.2">
      <c r="A150" s="118">
        <v>146</v>
      </c>
      <c r="B150" s="128" t="s">
        <v>540</v>
      </c>
      <c r="C150" s="128"/>
      <c r="D150" s="113" t="s">
        <v>197</v>
      </c>
      <c r="E150" s="113" t="s">
        <v>86</v>
      </c>
      <c r="F150" s="113" t="s">
        <v>86</v>
      </c>
      <c r="G150" s="116">
        <f>VLOOKUP(D150,'[5]000'!$F$19:$G$31,2,0)</f>
        <v>0.2</v>
      </c>
      <c r="H150" s="113" t="s">
        <v>209</v>
      </c>
      <c r="I150" s="117">
        <v>242853</v>
      </c>
      <c r="J150" s="113" t="s">
        <v>541</v>
      </c>
      <c r="K150" s="113" t="s">
        <v>542</v>
      </c>
      <c r="L150" s="113" t="s">
        <v>100</v>
      </c>
      <c r="M150" s="113" t="s">
        <v>82</v>
      </c>
      <c r="N150" s="113" t="s">
        <v>83</v>
      </c>
    </row>
    <row r="151" spans="1:14" s="6" customFormat="1" x14ac:dyDescent="0.2">
      <c r="A151" s="118">
        <v>147</v>
      </c>
      <c r="B151" s="114" t="s">
        <v>543</v>
      </c>
      <c r="C151" s="115"/>
      <c r="D151" s="113" t="s">
        <v>197</v>
      </c>
      <c r="E151" s="113" t="s">
        <v>86</v>
      </c>
      <c r="F151" s="113" t="s">
        <v>86</v>
      </c>
      <c r="G151" s="116">
        <f>VLOOKUP(D151,'[5]000'!$F$19:$G$31,2,0)</f>
        <v>0.2</v>
      </c>
      <c r="H151" s="113" t="s">
        <v>209</v>
      </c>
      <c r="I151" s="117">
        <v>242853</v>
      </c>
      <c r="J151" s="113" t="s">
        <v>544</v>
      </c>
      <c r="K151" s="113" t="s">
        <v>539</v>
      </c>
      <c r="L151" s="113" t="s">
        <v>100</v>
      </c>
      <c r="M151" s="113" t="s">
        <v>82</v>
      </c>
      <c r="N151" s="113" t="s">
        <v>83</v>
      </c>
    </row>
    <row r="152" spans="1:14" s="6" customFormat="1" x14ac:dyDescent="0.2">
      <c r="A152" s="118">
        <v>148</v>
      </c>
      <c r="B152" s="114" t="s">
        <v>545</v>
      </c>
      <c r="C152" s="115"/>
      <c r="D152" s="113" t="s">
        <v>197</v>
      </c>
      <c r="E152" s="113" t="s">
        <v>86</v>
      </c>
      <c r="F152" s="113" t="s">
        <v>86</v>
      </c>
      <c r="G152" s="116">
        <f>VLOOKUP(D152,'[5]000'!$F$19:$G$31,2,0)</f>
        <v>0.2</v>
      </c>
      <c r="H152" s="113" t="s">
        <v>209</v>
      </c>
      <c r="I152" s="117">
        <v>242853</v>
      </c>
      <c r="J152" s="113" t="s">
        <v>546</v>
      </c>
      <c r="K152" s="113" t="s">
        <v>547</v>
      </c>
      <c r="L152" s="113" t="s">
        <v>100</v>
      </c>
      <c r="M152" s="113" t="s">
        <v>82</v>
      </c>
      <c r="N152" s="113" t="s">
        <v>83</v>
      </c>
    </row>
    <row r="153" spans="1:14" s="6" customFormat="1" x14ac:dyDescent="0.2">
      <c r="A153" s="118">
        <v>149</v>
      </c>
      <c r="B153" s="114" t="s">
        <v>548</v>
      </c>
      <c r="C153" s="115"/>
      <c r="D153" s="113" t="s">
        <v>197</v>
      </c>
      <c r="E153" s="113" t="s">
        <v>86</v>
      </c>
      <c r="F153" s="113" t="s">
        <v>86</v>
      </c>
      <c r="G153" s="116">
        <f>VLOOKUP(D153,'[5]000'!$F$19:$G$31,2,0)</f>
        <v>0.2</v>
      </c>
      <c r="H153" s="113" t="s">
        <v>209</v>
      </c>
      <c r="I153" s="117">
        <v>242853</v>
      </c>
      <c r="J153" s="113" t="s">
        <v>549</v>
      </c>
      <c r="K153" s="113" t="s">
        <v>550</v>
      </c>
      <c r="L153" s="113" t="s">
        <v>100</v>
      </c>
      <c r="M153" s="113" t="s">
        <v>82</v>
      </c>
      <c r="N153" s="113" t="s">
        <v>83</v>
      </c>
    </row>
    <row r="154" spans="1:14" s="6" customFormat="1" x14ac:dyDescent="0.2">
      <c r="A154" s="118">
        <v>150</v>
      </c>
      <c r="B154" s="114" t="s">
        <v>551</v>
      </c>
      <c r="C154" s="115"/>
      <c r="D154" s="113" t="s">
        <v>197</v>
      </c>
      <c r="E154" s="113" t="s">
        <v>86</v>
      </c>
      <c r="F154" s="113" t="s">
        <v>86</v>
      </c>
      <c r="G154" s="116">
        <f>VLOOKUP(D154,'[5]000'!$F$19:$G$31,2,0)</f>
        <v>0.2</v>
      </c>
      <c r="H154" s="113" t="s">
        <v>209</v>
      </c>
      <c r="I154" s="117">
        <v>242853</v>
      </c>
      <c r="J154" s="113" t="s">
        <v>552</v>
      </c>
      <c r="K154" s="113" t="s">
        <v>550</v>
      </c>
      <c r="L154" s="113" t="s">
        <v>100</v>
      </c>
      <c r="M154" s="113" t="s">
        <v>82</v>
      </c>
      <c r="N154" s="113" t="s">
        <v>83</v>
      </c>
    </row>
    <row r="155" spans="1:14" s="6" customFormat="1" x14ac:dyDescent="0.2">
      <c r="A155" s="118">
        <v>151</v>
      </c>
      <c r="B155" s="114" t="s">
        <v>553</v>
      </c>
      <c r="C155" s="115"/>
      <c r="D155" s="113" t="s">
        <v>197</v>
      </c>
      <c r="E155" s="113" t="s">
        <v>86</v>
      </c>
      <c r="F155" s="113" t="s">
        <v>86</v>
      </c>
      <c r="G155" s="116">
        <f>VLOOKUP(D155,'[5]000'!$F$19:$G$31,2,0)</f>
        <v>0.2</v>
      </c>
      <c r="H155" s="113" t="s">
        <v>209</v>
      </c>
      <c r="I155" s="117">
        <v>242853</v>
      </c>
      <c r="J155" s="113" t="s">
        <v>554</v>
      </c>
      <c r="K155" s="113" t="s">
        <v>542</v>
      </c>
      <c r="L155" s="113" t="s">
        <v>100</v>
      </c>
      <c r="M155" s="113" t="s">
        <v>82</v>
      </c>
      <c r="N155" s="113" t="s">
        <v>83</v>
      </c>
    </row>
    <row r="156" spans="1:14" s="6" customFormat="1" x14ac:dyDescent="0.2">
      <c r="A156" s="118">
        <v>152</v>
      </c>
      <c r="B156" s="114" t="s">
        <v>555</v>
      </c>
      <c r="C156" s="115"/>
      <c r="D156" s="113" t="s">
        <v>197</v>
      </c>
      <c r="E156" s="113" t="s">
        <v>86</v>
      </c>
      <c r="F156" s="113" t="s">
        <v>86</v>
      </c>
      <c r="G156" s="116">
        <f>VLOOKUP(D156,'[5]000'!$F$19:$G$31,2,0)</f>
        <v>0.2</v>
      </c>
      <c r="H156" s="113" t="s">
        <v>209</v>
      </c>
      <c r="I156" s="117">
        <v>242853</v>
      </c>
      <c r="J156" s="113" t="s">
        <v>556</v>
      </c>
      <c r="K156" s="113" t="s">
        <v>536</v>
      </c>
      <c r="L156" s="113" t="s">
        <v>100</v>
      </c>
      <c r="M156" s="113" t="s">
        <v>82</v>
      </c>
      <c r="N156" s="113" t="s">
        <v>83</v>
      </c>
    </row>
    <row r="157" spans="1:14" s="6" customFormat="1" x14ac:dyDescent="0.2"/>
    <row r="158" spans="1:14" s="6" customFormat="1" x14ac:dyDescent="0.2"/>
    <row r="159" spans="1:14" s="6" customFormat="1" x14ac:dyDescent="0.2"/>
    <row r="160" spans="1:14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</sheetData>
  <mergeCells count="158">
    <mergeCell ref="B155:C155"/>
    <mergeCell ref="B156:C15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zoomScale="80" zoomScaleNormal="80" workbookViewId="0">
      <selection activeCell="U14" sqref="U14"/>
    </sheetView>
  </sheetViews>
  <sheetFormatPr defaultColWidth="9" defaultRowHeight="24" x14ac:dyDescent="0.55000000000000004"/>
  <cols>
    <col min="1" max="1" width="8.125" style="183" customWidth="1"/>
    <col min="2" max="2" width="13.25" style="184" customWidth="1"/>
    <col min="3" max="3" width="16.625" style="184" customWidth="1"/>
    <col min="4" max="4" width="26.75" style="132" customWidth="1"/>
    <col min="5" max="5" width="29.125" style="184" customWidth="1"/>
    <col min="6" max="6" width="22.75" style="184" customWidth="1"/>
    <col min="7" max="7" width="19.5" style="185" customWidth="1"/>
    <col min="8" max="16384" width="9" style="132"/>
  </cols>
  <sheetData>
    <row r="1" spans="1:7" ht="30.75" x14ac:dyDescent="0.55000000000000004">
      <c r="A1" s="129" t="s">
        <v>557</v>
      </c>
      <c r="B1" s="130"/>
      <c r="C1" s="130"/>
      <c r="D1" s="130"/>
      <c r="E1" s="130"/>
      <c r="F1" s="130"/>
      <c r="G1" s="131"/>
    </row>
    <row r="2" spans="1:7" ht="27.75" x14ac:dyDescent="0.55000000000000004">
      <c r="A2" s="133" t="s">
        <v>558</v>
      </c>
      <c r="B2" s="133"/>
      <c r="C2" s="133"/>
      <c r="D2" s="133"/>
      <c r="E2" s="133"/>
      <c r="F2" s="133"/>
      <c r="G2" s="134"/>
    </row>
    <row r="3" spans="1:7" ht="23.25" customHeight="1" x14ac:dyDescent="0.65">
      <c r="A3" s="135" t="s">
        <v>559</v>
      </c>
      <c r="B3" s="136" t="s">
        <v>560</v>
      </c>
      <c r="C3" s="136"/>
      <c r="D3" s="135" t="s">
        <v>561</v>
      </c>
      <c r="E3" s="135" t="s">
        <v>562</v>
      </c>
      <c r="F3" s="135" t="s">
        <v>72</v>
      </c>
      <c r="G3" s="137" t="s">
        <v>563</v>
      </c>
    </row>
    <row r="4" spans="1:7" ht="23.25" customHeight="1" x14ac:dyDescent="0.55000000000000004">
      <c r="A4" s="138">
        <v>1</v>
      </c>
      <c r="B4" s="139" t="s">
        <v>564</v>
      </c>
      <c r="C4" s="139"/>
      <c r="D4" s="140" t="s">
        <v>4</v>
      </c>
      <c r="E4" s="141" t="s">
        <v>565</v>
      </c>
      <c r="F4" s="141" t="s">
        <v>127</v>
      </c>
      <c r="G4" s="142" t="s">
        <v>566</v>
      </c>
    </row>
    <row r="5" spans="1:7" x14ac:dyDescent="0.55000000000000004">
      <c r="A5" s="138">
        <v>2</v>
      </c>
      <c r="B5" s="143" t="s">
        <v>567</v>
      </c>
      <c r="C5" s="143"/>
      <c r="D5" s="144" t="s">
        <v>4</v>
      </c>
      <c r="E5" s="141" t="s">
        <v>568</v>
      </c>
      <c r="F5" s="141" t="s">
        <v>127</v>
      </c>
      <c r="G5" s="142" t="s">
        <v>569</v>
      </c>
    </row>
    <row r="6" spans="1:7" x14ac:dyDescent="0.55000000000000004">
      <c r="A6" s="138">
        <v>3</v>
      </c>
      <c r="B6" s="143" t="s">
        <v>570</v>
      </c>
      <c r="C6" s="143"/>
      <c r="D6" s="140" t="s">
        <v>4</v>
      </c>
      <c r="E6" s="141" t="s">
        <v>565</v>
      </c>
      <c r="F6" s="141" t="s">
        <v>186</v>
      </c>
      <c r="G6" s="142" t="s">
        <v>571</v>
      </c>
    </row>
    <row r="7" spans="1:7" x14ac:dyDescent="0.55000000000000004">
      <c r="A7" s="138">
        <v>4</v>
      </c>
      <c r="B7" s="143" t="s">
        <v>572</v>
      </c>
      <c r="C7" s="143"/>
      <c r="D7" s="140" t="s">
        <v>4</v>
      </c>
      <c r="E7" s="141" t="s">
        <v>565</v>
      </c>
      <c r="F7" s="141" t="s">
        <v>186</v>
      </c>
      <c r="G7" s="142" t="s">
        <v>573</v>
      </c>
    </row>
    <row r="8" spans="1:7" x14ac:dyDescent="0.55000000000000004">
      <c r="A8" s="138">
        <v>5</v>
      </c>
      <c r="B8" s="139" t="s">
        <v>574</v>
      </c>
      <c r="C8" s="139"/>
      <c r="D8" s="140" t="s">
        <v>4</v>
      </c>
      <c r="E8" s="141" t="s">
        <v>565</v>
      </c>
      <c r="F8" s="141" t="s">
        <v>186</v>
      </c>
      <c r="G8" s="142" t="s">
        <v>575</v>
      </c>
    </row>
    <row r="9" spans="1:7" x14ac:dyDescent="0.55000000000000004">
      <c r="A9" s="138">
        <v>6</v>
      </c>
      <c r="B9" s="143" t="s">
        <v>576</v>
      </c>
      <c r="C9" s="143"/>
      <c r="D9" s="140" t="s">
        <v>4</v>
      </c>
      <c r="E9" s="141" t="s">
        <v>565</v>
      </c>
      <c r="F9" s="141" t="s">
        <v>186</v>
      </c>
      <c r="G9" s="145" t="s">
        <v>577</v>
      </c>
    </row>
    <row r="10" spans="1:7" x14ac:dyDescent="0.55000000000000004">
      <c r="A10" s="138">
        <v>7</v>
      </c>
      <c r="B10" s="143" t="s">
        <v>578</v>
      </c>
      <c r="C10" s="143"/>
      <c r="D10" s="140" t="s">
        <v>4</v>
      </c>
      <c r="E10" s="141" t="s">
        <v>565</v>
      </c>
      <c r="F10" s="141" t="s">
        <v>186</v>
      </c>
      <c r="G10" s="145" t="s">
        <v>579</v>
      </c>
    </row>
    <row r="11" spans="1:7" x14ac:dyDescent="0.55000000000000004">
      <c r="A11" s="138">
        <v>8</v>
      </c>
      <c r="B11" s="143" t="s">
        <v>580</v>
      </c>
      <c r="C11" s="143"/>
      <c r="D11" s="140" t="s">
        <v>4</v>
      </c>
      <c r="E11" s="141" t="s">
        <v>565</v>
      </c>
      <c r="F11" s="141" t="s">
        <v>186</v>
      </c>
      <c r="G11" s="145" t="s">
        <v>581</v>
      </c>
    </row>
    <row r="12" spans="1:7" ht="23.25" customHeight="1" x14ac:dyDescent="0.55000000000000004">
      <c r="A12" s="138">
        <v>9</v>
      </c>
      <c r="B12" s="139" t="s">
        <v>582</v>
      </c>
      <c r="C12" s="139"/>
      <c r="D12" s="140" t="s">
        <v>4</v>
      </c>
      <c r="E12" s="141" t="s">
        <v>565</v>
      </c>
      <c r="F12" s="141" t="s">
        <v>186</v>
      </c>
      <c r="G12" s="145" t="s">
        <v>583</v>
      </c>
    </row>
    <row r="13" spans="1:7" x14ac:dyDescent="0.55000000000000004">
      <c r="A13" s="138">
        <v>10</v>
      </c>
      <c r="B13" s="143" t="s">
        <v>584</v>
      </c>
      <c r="C13" s="143"/>
      <c r="D13" s="140" t="s">
        <v>4</v>
      </c>
      <c r="E13" s="141" t="s">
        <v>565</v>
      </c>
      <c r="F13" s="141" t="s">
        <v>186</v>
      </c>
      <c r="G13" s="145" t="s">
        <v>575</v>
      </c>
    </row>
    <row r="14" spans="1:7" x14ac:dyDescent="0.55000000000000004">
      <c r="A14" s="138">
        <v>11</v>
      </c>
      <c r="B14" s="143" t="s">
        <v>585</v>
      </c>
      <c r="C14" s="143"/>
      <c r="D14" s="140" t="s">
        <v>4</v>
      </c>
      <c r="E14" s="141" t="s">
        <v>565</v>
      </c>
      <c r="F14" s="141" t="s">
        <v>186</v>
      </c>
      <c r="G14" s="145" t="s">
        <v>586</v>
      </c>
    </row>
    <row r="15" spans="1:7" x14ac:dyDescent="0.55000000000000004">
      <c r="A15" s="138">
        <v>12</v>
      </c>
      <c r="B15" s="143" t="s">
        <v>587</v>
      </c>
      <c r="C15" s="143"/>
      <c r="D15" s="146" t="s">
        <v>588</v>
      </c>
      <c r="E15" s="141" t="s">
        <v>565</v>
      </c>
      <c r="F15" s="141" t="s">
        <v>83</v>
      </c>
      <c r="G15" s="145" t="s">
        <v>589</v>
      </c>
    </row>
    <row r="16" spans="1:7" ht="21.75" customHeight="1" x14ac:dyDescent="0.55000000000000004">
      <c r="A16" s="138">
        <v>13</v>
      </c>
      <c r="B16" s="139" t="s">
        <v>590</v>
      </c>
      <c r="C16" s="139"/>
      <c r="D16" s="146" t="s">
        <v>588</v>
      </c>
      <c r="E16" s="141" t="s">
        <v>565</v>
      </c>
      <c r="F16" s="141" t="s">
        <v>83</v>
      </c>
      <c r="G16" s="145" t="s">
        <v>591</v>
      </c>
    </row>
    <row r="17" spans="1:7" x14ac:dyDescent="0.55000000000000004">
      <c r="A17" s="138">
        <v>14</v>
      </c>
      <c r="B17" s="143" t="s">
        <v>592</v>
      </c>
      <c r="C17" s="143"/>
      <c r="D17" s="147" t="s">
        <v>593</v>
      </c>
      <c r="E17" s="148" t="s">
        <v>594</v>
      </c>
      <c r="F17" s="141" t="s">
        <v>102</v>
      </c>
      <c r="G17" s="145" t="s">
        <v>595</v>
      </c>
    </row>
    <row r="18" spans="1:7" x14ac:dyDescent="0.55000000000000004">
      <c r="A18" s="138">
        <v>15</v>
      </c>
      <c r="B18" s="143" t="s">
        <v>596</v>
      </c>
      <c r="C18" s="143"/>
      <c r="D18" s="140" t="s">
        <v>4</v>
      </c>
      <c r="E18" s="148" t="s">
        <v>597</v>
      </c>
      <c r="F18" s="141" t="s">
        <v>91</v>
      </c>
      <c r="G18" s="145" t="s">
        <v>598</v>
      </c>
    </row>
    <row r="19" spans="1:7" x14ac:dyDescent="0.55000000000000004">
      <c r="A19" s="138">
        <v>16</v>
      </c>
      <c r="B19" s="149" t="s">
        <v>599</v>
      </c>
      <c r="C19" s="150"/>
      <c r="D19" s="140" t="s">
        <v>4</v>
      </c>
      <c r="E19" s="148" t="s">
        <v>597</v>
      </c>
      <c r="F19" s="141" t="s">
        <v>91</v>
      </c>
      <c r="G19" s="145" t="s">
        <v>598</v>
      </c>
    </row>
    <row r="20" spans="1:7" x14ac:dyDescent="0.55000000000000004">
      <c r="A20" s="138">
        <v>17</v>
      </c>
      <c r="B20" s="149" t="s">
        <v>600</v>
      </c>
      <c r="C20" s="150"/>
      <c r="D20" s="151" t="s">
        <v>212</v>
      </c>
      <c r="E20" s="152" t="s">
        <v>601</v>
      </c>
      <c r="F20" s="152" t="s">
        <v>213</v>
      </c>
      <c r="G20" s="145" t="s">
        <v>602</v>
      </c>
    </row>
    <row r="21" spans="1:7" x14ac:dyDescent="0.55000000000000004">
      <c r="A21" s="138">
        <v>18</v>
      </c>
      <c r="B21" s="149" t="s">
        <v>603</v>
      </c>
      <c r="C21" s="150"/>
      <c r="D21" s="151" t="s">
        <v>212</v>
      </c>
      <c r="E21" s="152" t="s">
        <v>601</v>
      </c>
      <c r="F21" s="152" t="s">
        <v>213</v>
      </c>
      <c r="G21" s="145" t="s">
        <v>604</v>
      </c>
    </row>
    <row r="22" spans="1:7" x14ac:dyDescent="0.55000000000000004">
      <c r="A22" s="138">
        <v>19</v>
      </c>
      <c r="B22" s="149" t="s">
        <v>605</v>
      </c>
      <c r="C22" s="150"/>
      <c r="D22" s="151" t="s">
        <v>212</v>
      </c>
      <c r="E22" s="152" t="s">
        <v>601</v>
      </c>
      <c r="F22" s="152" t="s">
        <v>213</v>
      </c>
      <c r="G22" s="145" t="s">
        <v>606</v>
      </c>
    </row>
    <row r="23" spans="1:7" x14ac:dyDescent="0.55000000000000004">
      <c r="A23" s="138">
        <v>20</v>
      </c>
      <c r="B23" s="149" t="s">
        <v>607</v>
      </c>
      <c r="C23" s="150"/>
      <c r="D23" s="151" t="s">
        <v>212</v>
      </c>
      <c r="E23" s="152" t="s">
        <v>601</v>
      </c>
      <c r="F23" s="152" t="s">
        <v>213</v>
      </c>
      <c r="G23" s="145" t="s">
        <v>573</v>
      </c>
    </row>
    <row r="24" spans="1:7" x14ac:dyDescent="0.55000000000000004">
      <c r="A24" s="138">
        <v>21</v>
      </c>
      <c r="B24" s="149" t="s">
        <v>608</v>
      </c>
      <c r="C24" s="150"/>
      <c r="D24" s="151" t="s">
        <v>212</v>
      </c>
      <c r="E24" s="152" t="s">
        <v>601</v>
      </c>
      <c r="F24" s="152" t="s">
        <v>213</v>
      </c>
      <c r="G24" s="145" t="s">
        <v>573</v>
      </c>
    </row>
    <row r="25" spans="1:7" x14ac:dyDescent="0.55000000000000004">
      <c r="A25" s="138">
        <v>22</v>
      </c>
      <c r="B25" s="149" t="s">
        <v>609</v>
      </c>
      <c r="C25" s="150"/>
      <c r="D25" s="151" t="s">
        <v>212</v>
      </c>
      <c r="E25" s="152" t="s">
        <v>601</v>
      </c>
      <c r="F25" s="152" t="s">
        <v>213</v>
      </c>
      <c r="G25" s="145" t="s">
        <v>610</v>
      </c>
    </row>
    <row r="26" spans="1:7" x14ac:dyDescent="0.55000000000000004">
      <c r="A26" s="138">
        <v>23</v>
      </c>
      <c r="B26" s="153" t="s">
        <v>611</v>
      </c>
      <c r="C26" s="153"/>
      <c r="D26" s="151" t="s">
        <v>212</v>
      </c>
      <c r="E26" s="152" t="s">
        <v>601</v>
      </c>
      <c r="F26" s="152" t="s">
        <v>213</v>
      </c>
      <c r="G26" s="154" t="s">
        <v>612</v>
      </c>
    </row>
    <row r="27" spans="1:7" x14ac:dyDescent="0.55000000000000004">
      <c r="A27" s="138">
        <v>24</v>
      </c>
      <c r="B27" s="153" t="s">
        <v>613</v>
      </c>
      <c r="C27" s="153"/>
      <c r="D27" s="151" t="s">
        <v>212</v>
      </c>
      <c r="E27" s="152" t="s">
        <v>601</v>
      </c>
      <c r="F27" s="152" t="s">
        <v>213</v>
      </c>
      <c r="G27" s="154" t="s">
        <v>614</v>
      </c>
    </row>
    <row r="28" spans="1:7" x14ac:dyDescent="0.55000000000000004">
      <c r="A28" s="138">
        <v>25</v>
      </c>
      <c r="B28" s="153" t="s">
        <v>615</v>
      </c>
      <c r="C28" s="153"/>
      <c r="D28" s="151" t="s">
        <v>212</v>
      </c>
      <c r="E28" s="152" t="s">
        <v>601</v>
      </c>
      <c r="F28" s="152" t="s">
        <v>213</v>
      </c>
      <c r="G28" s="154" t="s">
        <v>616</v>
      </c>
    </row>
    <row r="29" spans="1:7" x14ac:dyDescent="0.55000000000000004">
      <c r="A29" s="138">
        <v>26</v>
      </c>
      <c r="B29" s="153" t="s">
        <v>617</v>
      </c>
      <c r="C29" s="153"/>
      <c r="D29" s="151" t="s">
        <v>212</v>
      </c>
      <c r="E29" s="152" t="s">
        <v>601</v>
      </c>
      <c r="F29" s="152" t="s">
        <v>213</v>
      </c>
      <c r="G29" s="154" t="s">
        <v>606</v>
      </c>
    </row>
    <row r="30" spans="1:7" x14ac:dyDescent="0.55000000000000004">
      <c r="A30" s="138">
        <v>27</v>
      </c>
      <c r="B30" s="153" t="s">
        <v>618</v>
      </c>
      <c r="C30" s="153"/>
      <c r="D30" s="151" t="s">
        <v>212</v>
      </c>
      <c r="E30" s="152" t="s">
        <v>601</v>
      </c>
      <c r="F30" s="152" t="s">
        <v>213</v>
      </c>
      <c r="G30" s="154" t="s">
        <v>619</v>
      </c>
    </row>
    <row r="31" spans="1:7" x14ac:dyDescent="0.55000000000000004">
      <c r="A31" s="138">
        <v>28</v>
      </c>
      <c r="B31" s="153" t="s">
        <v>620</v>
      </c>
      <c r="C31" s="153"/>
      <c r="D31" s="151" t="s">
        <v>212</v>
      </c>
      <c r="E31" s="152" t="s">
        <v>601</v>
      </c>
      <c r="F31" s="152" t="s">
        <v>213</v>
      </c>
      <c r="G31" s="154" t="s">
        <v>604</v>
      </c>
    </row>
    <row r="32" spans="1:7" x14ac:dyDescent="0.55000000000000004">
      <c r="A32" s="138">
        <v>29</v>
      </c>
      <c r="B32" s="153" t="s">
        <v>621</v>
      </c>
      <c r="C32" s="153"/>
      <c r="D32" s="151" t="s">
        <v>212</v>
      </c>
      <c r="E32" s="152" t="s">
        <v>601</v>
      </c>
      <c r="F32" s="152" t="s">
        <v>213</v>
      </c>
      <c r="G32" s="154" t="s">
        <v>616</v>
      </c>
    </row>
    <row r="33" spans="1:7" x14ac:dyDescent="0.55000000000000004">
      <c r="A33" s="138">
        <v>30</v>
      </c>
      <c r="B33" s="153" t="s">
        <v>622</v>
      </c>
      <c r="C33" s="153"/>
      <c r="D33" s="151" t="s">
        <v>212</v>
      </c>
      <c r="E33" s="152" t="s">
        <v>601</v>
      </c>
      <c r="F33" s="152" t="s">
        <v>213</v>
      </c>
      <c r="G33" s="154" t="s">
        <v>612</v>
      </c>
    </row>
    <row r="34" spans="1:7" x14ac:dyDescent="0.55000000000000004">
      <c r="A34" s="138">
        <v>31</v>
      </c>
      <c r="B34" s="153" t="s">
        <v>623</v>
      </c>
      <c r="C34" s="153"/>
      <c r="D34" s="151" t="s">
        <v>212</v>
      </c>
      <c r="E34" s="152" t="s">
        <v>601</v>
      </c>
      <c r="F34" s="152" t="s">
        <v>213</v>
      </c>
      <c r="G34" s="154" t="s">
        <v>602</v>
      </c>
    </row>
    <row r="35" spans="1:7" x14ac:dyDescent="0.55000000000000004">
      <c r="A35" s="138">
        <v>32</v>
      </c>
      <c r="B35" s="153" t="s">
        <v>624</v>
      </c>
      <c r="C35" s="153"/>
      <c r="D35" s="151" t="s">
        <v>212</v>
      </c>
      <c r="E35" s="152" t="s">
        <v>601</v>
      </c>
      <c r="F35" s="152" t="s">
        <v>213</v>
      </c>
      <c r="G35" s="154" t="s">
        <v>606</v>
      </c>
    </row>
    <row r="36" spans="1:7" x14ac:dyDescent="0.55000000000000004">
      <c r="A36" s="138">
        <v>33</v>
      </c>
      <c r="B36" s="153" t="s">
        <v>625</v>
      </c>
      <c r="C36" s="153"/>
      <c r="D36" s="151" t="s">
        <v>212</v>
      </c>
      <c r="E36" s="152" t="s">
        <v>601</v>
      </c>
      <c r="F36" s="152" t="s">
        <v>213</v>
      </c>
      <c r="G36" s="154" t="s">
        <v>626</v>
      </c>
    </row>
    <row r="37" spans="1:7" x14ac:dyDescent="0.55000000000000004">
      <c r="A37" s="138">
        <v>34</v>
      </c>
      <c r="B37" s="153" t="s">
        <v>627</v>
      </c>
      <c r="C37" s="153"/>
      <c r="D37" s="155" t="s">
        <v>4</v>
      </c>
      <c r="E37" s="152" t="s">
        <v>601</v>
      </c>
      <c r="F37" s="141" t="s">
        <v>91</v>
      </c>
      <c r="G37" s="154" t="s">
        <v>628</v>
      </c>
    </row>
    <row r="38" spans="1:7" x14ac:dyDescent="0.55000000000000004">
      <c r="A38" s="138">
        <v>35</v>
      </c>
      <c r="B38" s="153" t="s">
        <v>629</v>
      </c>
      <c r="C38" s="153"/>
      <c r="D38" s="155" t="s">
        <v>4</v>
      </c>
      <c r="E38" s="152" t="s">
        <v>601</v>
      </c>
      <c r="F38" s="141" t="s">
        <v>91</v>
      </c>
      <c r="G38" s="154" t="s">
        <v>628</v>
      </c>
    </row>
    <row r="39" spans="1:7" x14ac:dyDescent="0.55000000000000004">
      <c r="A39" s="138">
        <v>36</v>
      </c>
      <c r="B39" s="153" t="s">
        <v>630</v>
      </c>
      <c r="C39" s="153"/>
      <c r="D39" s="155" t="s">
        <v>4</v>
      </c>
      <c r="E39" s="152" t="s">
        <v>601</v>
      </c>
      <c r="F39" s="141" t="s">
        <v>91</v>
      </c>
      <c r="G39" s="154" t="s">
        <v>631</v>
      </c>
    </row>
    <row r="40" spans="1:7" x14ac:dyDescent="0.55000000000000004">
      <c r="A40" s="138">
        <v>37</v>
      </c>
      <c r="B40" s="153" t="s">
        <v>632</v>
      </c>
      <c r="C40" s="153"/>
      <c r="D40" s="155" t="s">
        <v>4</v>
      </c>
      <c r="E40" s="152" t="s">
        <v>601</v>
      </c>
      <c r="F40" s="141" t="s">
        <v>91</v>
      </c>
      <c r="G40" s="154" t="s">
        <v>633</v>
      </c>
    </row>
    <row r="41" spans="1:7" x14ac:dyDescent="0.55000000000000004">
      <c r="A41" s="138">
        <v>38</v>
      </c>
      <c r="B41" s="156" t="s">
        <v>634</v>
      </c>
      <c r="C41" s="157"/>
      <c r="D41" s="155" t="s">
        <v>4</v>
      </c>
      <c r="E41" s="152" t="s">
        <v>601</v>
      </c>
      <c r="F41" s="141" t="s">
        <v>91</v>
      </c>
      <c r="G41" s="154" t="s">
        <v>635</v>
      </c>
    </row>
    <row r="42" spans="1:7" x14ac:dyDescent="0.55000000000000004">
      <c r="A42" s="138">
        <v>39</v>
      </c>
      <c r="B42" s="156" t="s">
        <v>636</v>
      </c>
      <c r="C42" s="157"/>
      <c r="D42" s="155" t="s">
        <v>4</v>
      </c>
      <c r="E42" s="152" t="s">
        <v>601</v>
      </c>
      <c r="F42" s="141" t="s">
        <v>91</v>
      </c>
      <c r="G42" s="154" t="s">
        <v>637</v>
      </c>
    </row>
    <row r="43" spans="1:7" x14ac:dyDescent="0.55000000000000004">
      <c r="A43" s="138">
        <v>40</v>
      </c>
      <c r="B43" s="156" t="s">
        <v>638</v>
      </c>
      <c r="C43" s="157"/>
      <c r="D43" s="158" t="s">
        <v>143</v>
      </c>
      <c r="E43" s="159" t="s">
        <v>639</v>
      </c>
      <c r="F43" s="159" t="s">
        <v>148</v>
      </c>
      <c r="G43" s="154" t="s">
        <v>640</v>
      </c>
    </row>
    <row r="44" spans="1:7" x14ac:dyDescent="0.55000000000000004">
      <c r="A44" s="138">
        <v>41</v>
      </c>
      <c r="B44" s="156" t="s">
        <v>641</v>
      </c>
      <c r="C44" s="157"/>
      <c r="D44" s="160" t="s">
        <v>143</v>
      </c>
      <c r="E44" s="159" t="s">
        <v>642</v>
      </c>
      <c r="F44" s="159" t="s">
        <v>148</v>
      </c>
      <c r="G44" s="154" t="s">
        <v>643</v>
      </c>
    </row>
    <row r="45" spans="1:7" x14ac:dyDescent="0.55000000000000004">
      <c r="A45" s="138">
        <v>42</v>
      </c>
      <c r="B45" s="161" t="s">
        <v>644</v>
      </c>
      <c r="C45" s="161"/>
      <c r="D45" s="160" t="s">
        <v>143</v>
      </c>
      <c r="E45" s="159" t="s">
        <v>642</v>
      </c>
      <c r="F45" s="159" t="s">
        <v>148</v>
      </c>
      <c r="G45" s="154" t="s">
        <v>645</v>
      </c>
    </row>
    <row r="46" spans="1:7" x14ac:dyDescent="0.55000000000000004">
      <c r="A46" s="138">
        <v>43</v>
      </c>
      <c r="B46" s="161" t="s">
        <v>646</v>
      </c>
      <c r="C46" s="161"/>
      <c r="D46" s="160" t="s">
        <v>143</v>
      </c>
      <c r="E46" s="159" t="s">
        <v>642</v>
      </c>
      <c r="F46" s="159" t="s">
        <v>148</v>
      </c>
      <c r="G46" s="154" t="s">
        <v>647</v>
      </c>
    </row>
    <row r="47" spans="1:7" x14ac:dyDescent="0.55000000000000004">
      <c r="A47" s="138">
        <v>44</v>
      </c>
      <c r="B47" s="161" t="s">
        <v>648</v>
      </c>
      <c r="C47" s="161"/>
      <c r="D47" s="160" t="s">
        <v>143</v>
      </c>
      <c r="E47" s="159" t="s">
        <v>642</v>
      </c>
      <c r="F47" s="159" t="s">
        <v>148</v>
      </c>
      <c r="G47" s="154" t="s">
        <v>649</v>
      </c>
    </row>
    <row r="48" spans="1:7" x14ac:dyDescent="0.55000000000000004">
      <c r="A48" s="138">
        <v>45</v>
      </c>
      <c r="B48" s="161" t="s">
        <v>650</v>
      </c>
      <c r="C48" s="161"/>
      <c r="D48" s="160" t="s">
        <v>143</v>
      </c>
      <c r="E48" s="159" t="s">
        <v>642</v>
      </c>
      <c r="F48" s="159" t="s">
        <v>148</v>
      </c>
      <c r="G48" s="154" t="s">
        <v>631</v>
      </c>
    </row>
    <row r="49" spans="1:7" x14ac:dyDescent="0.55000000000000004">
      <c r="A49" s="138">
        <v>46</v>
      </c>
      <c r="B49" s="161" t="s">
        <v>651</v>
      </c>
      <c r="C49" s="161"/>
      <c r="D49" s="160" t="s">
        <v>143</v>
      </c>
      <c r="E49" s="159" t="s">
        <v>642</v>
      </c>
      <c r="F49" s="159" t="s">
        <v>148</v>
      </c>
      <c r="G49" s="154" t="s">
        <v>652</v>
      </c>
    </row>
    <row r="50" spans="1:7" x14ac:dyDescent="0.55000000000000004">
      <c r="A50" s="138">
        <v>47</v>
      </c>
      <c r="B50" s="156" t="s">
        <v>653</v>
      </c>
      <c r="C50" s="157"/>
      <c r="D50" s="160" t="s">
        <v>143</v>
      </c>
      <c r="E50" s="159" t="s">
        <v>642</v>
      </c>
      <c r="F50" s="159" t="s">
        <v>148</v>
      </c>
      <c r="G50" s="154" t="s">
        <v>643</v>
      </c>
    </row>
    <row r="51" spans="1:7" x14ac:dyDescent="0.55000000000000004">
      <c r="A51" s="138">
        <v>48</v>
      </c>
      <c r="B51" s="156" t="s">
        <v>654</v>
      </c>
      <c r="C51" s="157"/>
      <c r="D51" s="162" t="s">
        <v>588</v>
      </c>
      <c r="E51" s="159" t="s">
        <v>655</v>
      </c>
      <c r="F51" s="159" t="s">
        <v>83</v>
      </c>
      <c r="G51" s="154" t="s">
        <v>610</v>
      </c>
    </row>
    <row r="52" spans="1:7" x14ac:dyDescent="0.55000000000000004">
      <c r="A52" s="138">
        <v>49</v>
      </c>
      <c r="B52" s="156" t="s">
        <v>656</v>
      </c>
      <c r="C52" s="157"/>
      <c r="D52" s="162" t="s">
        <v>588</v>
      </c>
      <c r="E52" s="159" t="s">
        <v>655</v>
      </c>
      <c r="F52" s="159" t="s">
        <v>83</v>
      </c>
      <c r="G52" s="154" t="s">
        <v>610</v>
      </c>
    </row>
    <row r="53" spans="1:7" x14ac:dyDescent="0.55000000000000004">
      <c r="A53" s="138">
        <v>50</v>
      </c>
      <c r="B53" s="156" t="s">
        <v>657</v>
      </c>
      <c r="C53" s="157"/>
      <c r="D53" s="162" t="s">
        <v>588</v>
      </c>
      <c r="E53" s="159" t="s">
        <v>655</v>
      </c>
      <c r="F53" s="159" t="s">
        <v>83</v>
      </c>
      <c r="G53" s="154" t="s">
        <v>610</v>
      </c>
    </row>
    <row r="54" spans="1:7" x14ac:dyDescent="0.55000000000000004">
      <c r="A54" s="138">
        <v>51</v>
      </c>
      <c r="B54" s="156" t="s">
        <v>658</v>
      </c>
      <c r="C54" s="157"/>
      <c r="D54" s="162" t="s">
        <v>588</v>
      </c>
      <c r="E54" s="159" t="s">
        <v>655</v>
      </c>
      <c r="F54" s="159" t="s">
        <v>83</v>
      </c>
      <c r="G54" s="154" t="s">
        <v>659</v>
      </c>
    </row>
    <row r="55" spans="1:7" x14ac:dyDescent="0.55000000000000004">
      <c r="A55" s="138">
        <v>52</v>
      </c>
      <c r="B55" s="163" t="s">
        <v>660</v>
      </c>
      <c r="C55" s="164"/>
      <c r="D55" s="162" t="s">
        <v>588</v>
      </c>
      <c r="E55" s="159" t="s">
        <v>655</v>
      </c>
      <c r="F55" s="159" t="s">
        <v>83</v>
      </c>
      <c r="G55" s="154" t="s">
        <v>610</v>
      </c>
    </row>
    <row r="56" spans="1:7" x14ac:dyDescent="0.55000000000000004">
      <c r="A56" s="165" t="s">
        <v>661</v>
      </c>
      <c r="B56" s="165"/>
      <c r="C56" s="165"/>
      <c r="D56" s="165"/>
      <c r="E56" s="165"/>
      <c r="F56" s="165"/>
      <c r="G56" s="165"/>
    </row>
    <row r="57" spans="1:7" x14ac:dyDescent="0.55000000000000004">
      <c r="A57" s="166">
        <v>53</v>
      </c>
      <c r="B57" s="156" t="s">
        <v>662</v>
      </c>
      <c r="C57" s="157"/>
      <c r="D57" s="155" t="s">
        <v>4</v>
      </c>
      <c r="E57" s="159" t="s">
        <v>663</v>
      </c>
      <c r="F57" s="159" t="s">
        <v>122</v>
      </c>
      <c r="G57" s="154" t="s">
        <v>664</v>
      </c>
    </row>
    <row r="58" spans="1:7" x14ac:dyDescent="0.55000000000000004">
      <c r="A58" s="166">
        <v>54</v>
      </c>
      <c r="B58" s="156" t="s">
        <v>121</v>
      </c>
      <c r="C58" s="157"/>
      <c r="D58" s="155" t="s">
        <v>4</v>
      </c>
      <c r="E58" s="159" t="s">
        <v>663</v>
      </c>
      <c r="F58" s="159" t="s">
        <v>122</v>
      </c>
      <c r="G58" s="154" t="s">
        <v>606</v>
      </c>
    </row>
    <row r="59" spans="1:7" x14ac:dyDescent="0.55000000000000004">
      <c r="A59" s="166">
        <v>55</v>
      </c>
      <c r="B59" s="156" t="s">
        <v>665</v>
      </c>
      <c r="C59" s="157"/>
      <c r="D59" s="155" t="s">
        <v>4</v>
      </c>
      <c r="E59" s="159" t="s">
        <v>663</v>
      </c>
      <c r="F59" s="159" t="s">
        <v>122</v>
      </c>
      <c r="G59" s="154" t="s">
        <v>666</v>
      </c>
    </row>
    <row r="60" spans="1:7" x14ac:dyDescent="0.55000000000000004">
      <c r="A60" s="166">
        <v>56</v>
      </c>
      <c r="B60" s="156" t="s">
        <v>667</v>
      </c>
      <c r="C60" s="157"/>
      <c r="D60" s="155" t="s">
        <v>4</v>
      </c>
      <c r="E60" s="159" t="s">
        <v>663</v>
      </c>
      <c r="F60" s="159" t="s">
        <v>122</v>
      </c>
      <c r="G60" s="154" t="s">
        <v>612</v>
      </c>
    </row>
    <row r="61" spans="1:7" x14ac:dyDescent="0.55000000000000004">
      <c r="A61" s="166">
        <v>57</v>
      </c>
      <c r="B61" s="156" t="s">
        <v>126</v>
      </c>
      <c r="C61" s="157"/>
      <c r="D61" s="155" t="s">
        <v>4</v>
      </c>
      <c r="E61" s="159" t="s">
        <v>568</v>
      </c>
      <c r="F61" s="159" t="s">
        <v>127</v>
      </c>
      <c r="G61" s="154" t="s">
        <v>668</v>
      </c>
    </row>
    <row r="62" spans="1:7" x14ac:dyDescent="0.55000000000000004">
      <c r="A62" s="166">
        <v>58</v>
      </c>
      <c r="B62" s="156" t="s">
        <v>131</v>
      </c>
      <c r="C62" s="157"/>
      <c r="D62" s="155" t="s">
        <v>4</v>
      </c>
      <c r="E62" s="159" t="s">
        <v>568</v>
      </c>
      <c r="F62" s="159" t="s">
        <v>127</v>
      </c>
      <c r="G62" s="154" t="s">
        <v>669</v>
      </c>
    </row>
    <row r="63" spans="1:7" x14ac:dyDescent="0.55000000000000004">
      <c r="A63" s="166">
        <v>59</v>
      </c>
      <c r="B63" s="156" t="s">
        <v>670</v>
      </c>
      <c r="C63" s="157"/>
      <c r="D63" s="167" t="s">
        <v>137</v>
      </c>
      <c r="E63" s="159" t="s">
        <v>568</v>
      </c>
      <c r="F63" s="159" t="s">
        <v>671</v>
      </c>
      <c r="G63" s="154" t="s">
        <v>668</v>
      </c>
    </row>
    <row r="64" spans="1:7" x14ac:dyDescent="0.55000000000000004">
      <c r="A64" s="166">
        <v>60</v>
      </c>
      <c r="B64" s="156" t="s">
        <v>672</v>
      </c>
      <c r="C64" s="157"/>
      <c r="D64" s="168" t="s">
        <v>4</v>
      </c>
      <c r="E64" s="159" t="s">
        <v>565</v>
      </c>
      <c r="F64" s="159" t="s">
        <v>186</v>
      </c>
      <c r="G64" s="154" t="s">
        <v>573</v>
      </c>
    </row>
    <row r="65" spans="1:7" x14ac:dyDescent="0.55000000000000004">
      <c r="A65" s="166">
        <v>61</v>
      </c>
      <c r="B65" s="156" t="s">
        <v>673</v>
      </c>
      <c r="C65" s="157"/>
      <c r="D65" s="168" t="s">
        <v>4</v>
      </c>
      <c r="E65" s="159" t="s">
        <v>565</v>
      </c>
      <c r="F65" s="159" t="s">
        <v>186</v>
      </c>
      <c r="G65" s="154" t="s">
        <v>575</v>
      </c>
    </row>
    <row r="66" spans="1:7" x14ac:dyDescent="0.55000000000000004">
      <c r="A66" s="166">
        <v>62</v>
      </c>
      <c r="B66" s="156" t="s">
        <v>674</v>
      </c>
      <c r="C66" s="157"/>
      <c r="D66" s="168" t="s">
        <v>4</v>
      </c>
      <c r="E66" s="159" t="s">
        <v>565</v>
      </c>
      <c r="F66" s="159" t="s">
        <v>186</v>
      </c>
      <c r="G66" s="154" t="s">
        <v>571</v>
      </c>
    </row>
    <row r="67" spans="1:7" x14ac:dyDescent="0.55000000000000004">
      <c r="A67" s="166">
        <v>63</v>
      </c>
      <c r="B67" s="156" t="s">
        <v>675</v>
      </c>
      <c r="C67" s="157"/>
      <c r="D67" s="169" t="s">
        <v>588</v>
      </c>
      <c r="E67" s="159" t="s">
        <v>565</v>
      </c>
      <c r="F67" s="159" t="s">
        <v>83</v>
      </c>
      <c r="G67" s="154" t="s">
        <v>676</v>
      </c>
    </row>
    <row r="68" spans="1:7" x14ac:dyDescent="0.55000000000000004">
      <c r="A68" s="166">
        <v>64</v>
      </c>
      <c r="B68" s="156" t="s">
        <v>677</v>
      </c>
      <c r="C68" s="157"/>
      <c r="D68" s="169" t="s">
        <v>588</v>
      </c>
      <c r="E68" s="159" t="s">
        <v>565</v>
      </c>
      <c r="F68" s="159" t="s">
        <v>83</v>
      </c>
      <c r="G68" s="154" t="s">
        <v>628</v>
      </c>
    </row>
    <row r="69" spans="1:7" x14ac:dyDescent="0.55000000000000004">
      <c r="A69" s="166">
        <v>65</v>
      </c>
      <c r="B69" s="156" t="s">
        <v>678</v>
      </c>
      <c r="C69" s="157"/>
      <c r="D69" s="169" t="s">
        <v>588</v>
      </c>
      <c r="E69" s="159" t="s">
        <v>565</v>
      </c>
      <c r="F69" s="159" t="s">
        <v>83</v>
      </c>
      <c r="G69" s="154" t="s">
        <v>591</v>
      </c>
    </row>
    <row r="70" spans="1:7" x14ac:dyDescent="0.55000000000000004">
      <c r="A70" s="166">
        <v>66</v>
      </c>
      <c r="B70" s="156" t="s">
        <v>679</v>
      </c>
      <c r="C70" s="157"/>
      <c r="D70" s="169" t="s">
        <v>588</v>
      </c>
      <c r="E70" s="159" t="s">
        <v>565</v>
      </c>
      <c r="F70" s="159" t="s">
        <v>83</v>
      </c>
      <c r="G70" s="154" t="s">
        <v>680</v>
      </c>
    </row>
    <row r="71" spans="1:7" x14ac:dyDescent="0.55000000000000004">
      <c r="A71" s="166">
        <v>67</v>
      </c>
      <c r="B71" s="156" t="s">
        <v>681</v>
      </c>
      <c r="C71" s="157"/>
      <c r="D71" s="169" t="s">
        <v>588</v>
      </c>
      <c r="E71" s="159" t="s">
        <v>565</v>
      </c>
      <c r="F71" s="159" t="s">
        <v>83</v>
      </c>
      <c r="G71" s="154" t="s">
        <v>682</v>
      </c>
    </row>
    <row r="72" spans="1:7" x14ac:dyDescent="0.55000000000000004">
      <c r="A72" s="166">
        <v>68</v>
      </c>
      <c r="B72" s="156" t="s">
        <v>683</v>
      </c>
      <c r="C72" s="157"/>
      <c r="D72" s="169" t="s">
        <v>588</v>
      </c>
      <c r="E72" s="159" t="s">
        <v>565</v>
      </c>
      <c r="F72" s="159" t="s">
        <v>83</v>
      </c>
      <c r="G72" s="154" t="s">
        <v>571</v>
      </c>
    </row>
    <row r="73" spans="1:7" x14ac:dyDescent="0.55000000000000004">
      <c r="A73" s="166">
        <v>69</v>
      </c>
      <c r="B73" s="156" t="s">
        <v>684</v>
      </c>
      <c r="C73" s="157"/>
      <c r="D73" s="169" t="s">
        <v>588</v>
      </c>
      <c r="E73" s="159" t="s">
        <v>565</v>
      </c>
      <c r="F73" s="159" t="s">
        <v>83</v>
      </c>
      <c r="G73" s="154" t="s">
        <v>571</v>
      </c>
    </row>
    <row r="74" spans="1:7" x14ac:dyDescent="0.55000000000000004">
      <c r="A74" s="166">
        <v>70</v>
      </c>
      <c r="B74" s="156" t="s">
        <v>685</v>
      </c>
      <c r="C74" s="157"/>
      <c r="D74" s="169" t="s">
        <v>588</v>
      </c>
      <c r="E74" s="159" t="s">
        <v>565</v>
      </c>
      <c r="F74" s="159" t="s">
        <v>83</v>
      </c>
      <c r="G74" s="154" t="s">
        <v>571</v>
      </c>
    </row>
    <row r="75" spans="1:7" x14ac:dyDescent="0.55000000000000004">
      <c r="A75" s="166">
        <v>71</v>
      </c>
      <c r="B75" s="156" t="s">
        <v>686</v>
      </c>
      <c r="C75" s="157"/>
      <c r="D75" s="170" t="s">
        <v>101</v>
      </c>
      <c r="E75" s="159" t="s">
        <v>594</v>
      </c>
      <c r="F75" s="159" t="s">
        <v>102</v>
      </c>
      <c r="G75" s="154" t="s">
        <v>687</v>
      </c>
    </row>
    <row r="76" spans="1:7" x14ac:dyDescent="0.55000000000000004">
      <c r="A76" s="166">
        <v>72</v>
      </c>
      <c r="B76" s="156" t="s">
        <v>688</v>
      </c>
      <c r="C76" s="157"/>
      <c r="D76" s="155" t="s">
        <v>4</v>
      </c>
      <c r="E76" s="159" t="s">
        <v>594</v>
      </c>
      <c r="F76" s="159" t="s">
        <v>186</v>
      </c>
      <c r="G76" s="154" t="s">
        <v>689</v>
      </c>
    </row>
    <row r="77" spans="1:7" x14ac:dyDescent="0.55000000000000004">
      <c r="A77" s="166">
        <v>73</v>
      </c>
      <c r="B77" s="156" t="s">
        <v>690</v>
      </c>
      <c r="C77" s="157"/>
      <c r="D77" s="155" t="s">
        <v>4</v>
      </c>
      <c r="E77" s="159" t="s">
        <v>601</v>
      </c>
      <c r="F77" s="159" t="s">
        <v>91</v>
      </c>
      <c r="G77" s="154" t="s">
        <v>637</v>
      </c>
    </row>
    <row r="78" spans="1:7" x14ac:dyDescent="0.55000000000000004">
      <c r="A78" s="166">
        <v>74</v>
      </c>
      <c r="B78" s="156" t="s">
        <v>691</v>
      </c>
      <c r="C78" s="157"/>
      <c r="D78" s="155" t="s">
        <v>4</v>
      </c>
      <c r="E78" s="159" t="s">
        <v>601</v>
      </c>
      <c r="F78" s="159" t="s">
        <v>91</v>
      </c>
      <c r="G78" s="154" t="s">
        <v>614</v>
      </c>
    </row>
    <row r="79" spans="1:7" x14ac:dyDescent="0.55000000000000004">
      <c r="A79" s="166">
        <v>75</v>
      </c>
      <c r="B79" s="156" t="s">
        <v>692</v>
      </c>
      <c r="C79" s="157"/>
      <c r="D79" s="160" t="s">
        <v>143</v>
      </c>
      <c r="E79" s="159" t="s">
        <v>693</v>
      </c>
      <c r="F79" s="159" t="s">
        <v>694</v>
      </c>
      <c r="G79" s="154" t="s">
        <v>695</v>
      </c>
    </row>
    <row r="80" spans="1:7" x14ac:dyDescent="0.55000000000000004">
      <c r="A80" s="166">
        <v>76</v>
      </c>
      <c r="B80" s="156" t="s">
        <v>142</v>
      </c>
      <c r="C80" s="157"/>
      <c r="D80" s="160" t="s">
        <v>143</v>
      </c>
      <c r="E80" s="159" t="s">
        <v>693</v>
      </c>
      <c r="F80" s="159" t="s">
        <v>694</v>
      </c>
      <c r="G80" s="154" t="s">
        <v>696</v>
      </c>
    </row>
    <row r="81" spans="1:7" x14ac:dyDescent="0.55000000000000004">
      <c r="A81" s="166">
        <v>77</v>
      </c>
      <c r="B81" s="156" t="s">
        <v>697</v>
      </c>
      <c r="C81" s="157"/>
      <c r="D81" s="160" t="s">
        <v>143</v>
      </c>
      <c r="E81" s="159" t="s">
        <v>693</v>
      </c>
      <c r="F81" s="159" t="s">
        <v>694</v>
      </c>
      <c r="G81" s="154" t="s">
        <v>698</v>
      </c>
    </row>
    <row r="82" spans="1:7" x14ac:dyDescent="0.55000000000000004">
      <c r="A82" s="166">
        <v>78</v>
      </c>
      <c r="B82" s="156" t="s">
        <v>699</v>
      </c>
      <c r="C82" s="157"/>
      <c r="D82" s="160" t="s">
        <v>143</v>
      </c>
      <c r="E82" s="159" t="s">
        <v>693</v>
      </c>
      <c r="F82" s="159" t="s">
        <v>694</v>
      </c>
      <c r="G82" s="154" t="s">
        <v>575</v>
      </c>
    </row>
    <row r="83" spans="1:7" x14ac:dyDescent="0.55000000000000004">
      <c r="A83" s="166">
        <v>79</v>
      </c>
      <c r="B83" s="156" t="s">
        <v>700</v>
      </c>
      <c r="C83" s="157"/>
      <c r="D83" s="160" t="s">
        <v>143</v>
      </c>
      <c r="E83" s="159" t="s">
        <v>693</v>
      </c>
      <c r="F83" s="159" t="s">
        <v>694</v>
      </c>
      <c r="G83" s="154" t="s">
        <v>701</v>
      </c>
    </row>
    <row r="84" spans="1:7" x14ac:dyDescent="0.55000000000000004">
      <c r="A84" s="166">
        <v>80</v>
      </c>
      <c r="B84" s="156" t="s">
        <v>702</v>
      </c>
      <c r="C84" s="157"/>
      <c r="D84" s="160" t="s">
        <v>143</v>
      </c>
      <c r="E84" s="159" t="s">
        <v>693</v>
      </c>
      <c r="F84" s="159" t="s">
        <v>694</v>
      </c>
      <c r="G84" s="154" t="s">
        <v>606</v>
      </c>
    </row>
    <row r="85" spans="1:7" x14ac:dyDescent="0.55000000000000004">
      <c r="A85" s="166">
        <v>81</v>
      </c>
      <c r="B85" s="156" t="s">
        <v>703</v>
      </c>
      <c r="C85" s="157"/>
      <c r="D85" s="160" t="s">
        <v>143</v>
      </c>
      <c r="E85" s="159" t="s">
        <v>693</v>
      </c>
      <c r="F85" s="159" t="s">
        <v>694</v>
      </c>
      <c r="G85" s="154" t="s">
        <v>704</v>
      </c>
    </row>
    <row r="86" spans="1:7" x14ac:dyDescent="0.55000000000000004">
      <c r="A86" s="166">
        <v>82</v>
      </c>
      <c r="B86" s="156" t="s">
        <v>705</v>
      </c>
      <c r="C86" s="157"/>
      <c r="D86" s="160" t="s">
        <v>143</v>
      </c>
      <c r="E86" s="159" t="s">
        <v>693</v>
      </c>
      <c r="F86" s="159" t="s">
        <v>694</v>
      </c>
      <c r="G86" s="154" t="s">
        <v>704</v>
      </c>
    </row>
    <row r="87" spans="1:7" x14ac:dyDescent="0.55000000000000004">
      <c r="A87" s="166">
        <v>83</v>
      </c>
      <c r="B87" s="156" t="s">
        <v>706</v>
      </c>
      <c r="C87" s="157"/>
      <c r="D87" s="160" t="s">
        <v>143</v>
      </c>
      <c r="E87" s="159" t="s">
        <v>693</v>
      </c>
      <c r="F87" s="159" t="s">
        <v>694</v>
      </c>
      <c r="G87" s="154" t="s">
        <v>701</v>
      </c>
    </row>
    <row r="88" spans="1:7" x14ac:dyDescent="0.55000000000000004">
      <c r="A88" s="166">
        <v>84</v>
      </c>
      <c r="B88" s="156" t="s">
        <v>147</v>
      </c>
      <c r="C88" s="157"/>
      <c r="D88" s="160" t="s">
        <v>143</v>
      </c>
      <c r="E88" s="159" t="s">
        <v>693</v>
      </c>
      <c r="F88" s="159" t="s">
        <v>694</v>
      </c>
      <c r="G88" s="154" t="s">
        <v>707</v>
      </c>
    </row>
    <row r="89" spans="1:7" x14ac:dyDescent="0.55000000000000004">
      <c r="A89" s="171"/>
      <c r="B89" s="172"/>
      <c r="C89" s="172"/>
      <c r="E89" s="173" t="s">
        <v>661</v>
      </c>
      <c r="F89" s="132"/>
      <c r="G89" s="174"/>
    </row>
    <row r="90" spans="1:7" x14ac:dyDescent="0.55000000000000004">
      <c r="A90" s="166">
        <v>85</v>
      </c>
      <c r="B90" s="161" t="s">
        <v>708</v>
      </c>
      <c r="C90" s="161"/>
      <c r="D90" s="155" t="s">
        <v>4</v>
      </c>
      <c r="E90" s="159" t="s">
        <v>663</v>
      </c>
      <c r="F90" s="159" t="s">
        <v>122</v>
      </c>
      <c r="G90" s="154" t="s">
        <v>709</v>
      </c>
    </row>
    <row r="91" spans="1:7" x14ac:dyDescent="0.55000000000000004">
      <c r="A91" s="166">
        <v>86</v>
      </c>
      <c r="B91" s="161" t="s">
        <v>710</v>
      </c>
      <c r="C91" s="161"/>
      <c r="D91" s="155" t="s">
        <v>4</v>
      </c>
      <c r="E91" s="159" t="s">
        <v>663</v>
      </c>
      <c r="F91" s="159" t="s">
        <v>122</v>
      </c>
      <c r="G91" s="154" t="s">
        <v>709</v>
      </c>
    </row>
    <row r="92" spans="1:7" x14ac:dyDescent="0.55000000000000004">
      <c r="A92" s="166">
        <v>87</v>
      </c>
      <c r="B92" s="156" t="s">
        <v>711</v>
      </c>
      <c r="C92" s="157"/>
      <c r="D92" s="155" t="s">
        <v>4</v>
      </c>
      <c r="E92" s="159" t="s">
        <v>663</v>
      </c>
      <c r="F92" s="159" t="s">
        <v>122</v>
      </c>
      <c r="G92" s="154" t="s">
        <v>709</v>
      </c>
    </row>
    <row r="93" spans="1:7" x14ac:dyDescent="0.55000000000000004">
      <c r="A93" s="166">
        <v>88</v>
      </c>
      <c r="B93" s="156" t="s">
        <v>169</v>
      </c>
      <c r="C93" s="157"/>
      <c r="D93" s="155" t="s">
        <v>4</v>
      </c>
      <c r="E93" s="159" t="s">
        <v>663</v>
      </c>
      <c r="F93" s="159" t="s">
        <v>202</v>
      </c>
      <c r="G93" s="154" t="s">
        <v>712</v>
      </c>
    </row>
    <row r="94" spans="1:7" x14ac:dyDescent="0.55000000000000004">
      <c r="A94" s="166">
        <v>89</v>
      </c>
      <c r="B94" s="156" t="s">
        <v>713</v>
      </c>
      <c r="C94" s="157"/>
      <c r="D94" s="155" t="s">
        <v>4</v>
      </c>
      <c r="E94" s="159" t="s">
        <v>568</v>
      </c>
      <c r="F94" s="159" t="s">
        <v>175</v>
      </c>
      <c r="G94" s="154" t="s">
        <v>714</v>
      </c>
    </row>
    <row r="95" spans="1:7" x14ac:dyDescent="0.55000000000000004">
      <c r="A95" s="166">
        <v>90</v>
      </c>
      <c r="B95" s="156" t="s">
        <v>715</v>
      </c>
      <c r="C95" s="157"/>
      <c r="D95" s="155" t="s">
        <v>4</v>
      </c>
      <c r="E95" s="159" t="s">
        <v>568</v>
      </c>
      <c r="F95" s="159" t="s">
        <v>127</v>
      </c>
      <c r="G95" s="154" t="s">
        <v>716</v>
      </c>
    </row>
    <row r="96" spans="1:7" x14ac:dyDescent="0.55000000000000004">
      <c r="A96" s="166">
        <v>91</v>
      </c>
      <c r="B96" s="156" t="s">
        <v>717</v>
      </c>
      <c r="C96" s="157"/>
      <c r="D96" s="155" t="s">
        <v>4</v>
      </c>
      <c r="E96" s="159" t="s">
        <v>568</v>
      </c>
      <c r="F96" s="159" t="s">
        <v>127</v>
      </c>
      <c r="G96" s="154" t="s">
        <v>680</v>
      </c>
    </row>
    <row r="97" spans="1:7" x14ac:dyDescent="0.55000000000000004">
      <c r="A97" s="166">
        <v>92</v>
      </c>
      <c r="B97" s="156" t="s">
        <v>718</v>
      </c>
      <c r="C97" s="157"/>
      <c r="D97" s="155" t="s">
        <v>4</v>
      </c>
      <c r="E97" s="159" t="s">
        <v>568</v>
      </c>
      <c r="F97" s="159" t="s">
        <v>127</v>
      </c>
      <c r="G97" s="154" t="s">
        <v>719</v>
      </c>
    </row>
    <row r="98" spans="1:7" x14ac:dyDescent="0.55000000000000004">
      <c r="A98" s="166">
        <v>93</v>
      </c>
      <c r="B98" s="156" t="s">
        <v>720</v>
      </c>
      <c r="C98" s="157"/>
      <c r="D98" s="168" t="s">
        <v>4</v>
      </c>
      <c r="E98" s="159" t="s">
        <v>565</v>
      </c>
      <c r="F98" s="159" t="s">
        <v>186</v>
      </c>
      <c r="G98" s="154" t="s">
        <v>721</v>
      </c>
    </row>
    <row r="99" spans="1:7" x14ac:dyDescent="0.55000000000000004">
      <c r="A99" s="166">
        <v>94</v>
      </c>
      <c r="B99" s="156" t="s">
        <v>722</v>
      </c>
      <c r="C99" s="157"/>
      <c r="D99" s="168" t="s">
        <v>4</v>
      </c>
      <c r="E99" s="159" t="s">
        <v>565</v>
      </c>
      <c r="F99" s="159" t="s">
        <v>186</v>
      </c>
      <c r="G99" s="154" t="s">
        <v>723</v>
      </c>
    </row>
    <row r="100" spans="1:7" x14ac:dyDescent="0.55000000000000004">
      <c r="A100" s="166">
        <v>95</v>
      </c>
      <c r="B100" s="156" t="s">
        <v>724</v>
      </c>
      <c r="C100" s="157"/>
      <c r="D100" s="169" t="s">
        <v>588</v>
      </c>
      <c r="E100" s="159" t="s">
        <v>565</v>
      </c>
      <c r="F100" s="159" t="s">
        <v>83</v>
      </c>
      <c r="G100" s="154" t="s">
        <v>725</v>
      </c>
    </row>
    <row r="101" spans="1:7" x14ac:dyDescent="0.55000000000000004">
      <c r="A101" s="166">
        <v>96</v>
      </c>
      <c r="B101" s="156" t="s">
        <v>726</v>
      </c>
      <c r="C101" s="157"/>
      <c r="D101" s="170" t="s">
        <v>101</v>
      </c>
      <c r="E101" s="159" t="s">
        <v>594</v>
      </c>
      <c r="F101" s="159" t="s">
        <v>102</v>
      </c>
      <c r="G101" s="154" t="s">
        <v>727</v>
      </c>
    </row>
    <row r="102" spans="1:7" x14ac:dyDescent="0.55000000000000004">
      <c r="A102" s="166">
        <v>97</v>
      </c>
      <c r="B102" s="156" t="s">
        <v>728</v>
      </c>
      <c r="C102" s="157"/>
      <c r="D102" s="170" t="s">
        <v>101</v>
      </c>
      <c r="E102" s="159" t="s">
        <v>594</v>
      </c>
      <c r="F102" s="159" t="s">
        <v>102</v>
      </c>
      <c r="G102" s="154" t="s">
        <v>729</v>
      </c>
    </row>
    <row r="103" spans="1:7" x14ac:dyDescent="0.55000000000000004">
      <c r="A103" s="166">
        <v>98</v>
      </c>
      <c r="B103" s="156" t="s">
        <v>730</v>
      </c>
      <c r="C103" s="157"/>
      <c r="D103" s="175" t="s">
        <v>212</v>
      </c>
      <c r="E103" s="159" t="s">
        <v>597</v>
      </c>
      <c r="F103" s="159" t="s">
        <v>213</v>
      </c>
      <c r="G103" s="154" t="s">
        <v>731</v>
      </c>
    </row>
    <row r="104" spans="1:7" x14ac:dyDescent="0.55000000000000004">
      <c r="A104" s="166">
        <v>99</v>
      </c>
      <c r="B104" s="156" t="s">
        <v>732</v>
      </c>
      <c r="C104" s="157"/>
      <c r="D104" s="175" t="s">
        <v>212</v>
      </c>
      <c r="E104" s="159" t="s">
        <v>597</v>
      </c>
      <c r="F104" s="159" t="s">
        <v>213</v>
      </c>
      <c r="G104" s="154" t="s">
        <v>731</v>
      </c>
    </row>
    <row r="105" spans="1:7" x14ac:dyDescent="0.55000000000000004">
      <c r="A105" s="166">
        <v>100</v>
      </c>
      <c r="B105" s="156" t="s">
        <v>733</v>
      </c>
      <c r="C105" s="157"/>
      <c r="D105" s="151" t="s">
        <v>212</v>
      </c>
      <c r="E105" s="159" t="s">
        <v>601</v>
      </c>
      <c r="F105" s="159" t="s">
        <v>213</v>
      </c>
      <c r="G105" s="154" t="s">
        <v>649</v>
      </c>
    </row>
    <row r="106" spans="1:7" x14ac:dyDescent="0.55000000000000004">
      <c r="A106" s="166">
        <v>101</v>
      </c>
      <c r="B106" s="156" t="s">
        <v>734</v>
      </c>
      <c r="C106" s="157"/>
      <c r="D106" s="151" t="s">
        <v>212</v>
      </c>
      <c r="E106" s="159" t="s">
        <v>601</v>
      </c>
      <c r="F106" s="159" t="s">
        <v>213</v>
      </c>
      <c r="G106" s="154" t="s">
        <v>735</v>
      </c>
    </row>
    <row r="107" spans="1:7" x14ac:dyDescent="0.55000000000000004">
      <c r="A107" s="166">
        <v>102</v>
      </c>
      <c r="B107" s="156" t="s">
        <v>736</v>
      </c>
      <c r="C107" s="157"/>
      <c r="D107" s="151" t="s">
        <v>212</v>
      </c>
      <c r="E107" s="159" t="s">
        <v>601</v>
      </c>
      <c r="F107" s="159" t="s">
        <v>213</v>
      </c>
      <c r="G107" s="154" t="s">
        <v>737</v>
      </c>
    </row>
    <row r="108" spans="1:7" x14ac:dyDescent="0.55000000000000004">
      <c r="A108" s="166">
        <v>103</v>
      </c>
      <c r="B108" s="156" t="s">
        <v>738</v>
      </c>
      <c r="C108" s="157"/>
      <c r="D108" s="151" t="s">
        <v>212</v>
      </c>
      <c r="E108" s="159" t="s">
        <v>601</v>
      </c>
      <c r="F108" s="159" t="s">
        <v>213</v>
      </c>
      <c r="G108" s="154" t="s">
        <v>649</v>
      </c>
    </row>
    <row r="109" spans="1:7" x14ac:dyDescent="0.55000000000000004">
      <c r="A109" s="166">
        <v>104</v>
      </c>
      <c r="B109" s="156" t="s">
        <v>739</v>
      </c>
      <c r="C109" s="157"/>
      <c r="D109" s="151" t="s">
        <v>212</v>
      </c>
      <c r="E109" s="159" t="s">
        <v>601</v>
      </c>
      <c r="F109" s="159" t="s">
        <v>213</v>
      </c>
      <c r="G109" s="154" t="s">
        <v>610</v>
      </c>
    </row>
    <row r="110" spans="1:7" x14ac:dyDescent="0.55000000000000004">
      <c r="A110" s="166">
        <v>105</v>
      </c>
      <c r="B110" s="156" t="s">
        <v>740</v>
      </c>
      <c r="C110" s="157"/>
      <c r="D110" s="151" t="s">
        <v>212</v>
      </c>
      <c r="E110" s="159" t="s">
        <v>601</v>
      </c>
      <c r="F110" s="159" t="s">
        <v>213</v>
      </c>
      <c r="G110" s="154" t="s">
        <v>649</v>
      </c>
    </row>
    <row r="111" spans="1:7" x14ac:dyDescent="0.55000000000000004">
      <c r="A111" s="166">
        <v>106</v>
      </c>
      <c r="B111" s="156" t="s">
        <v>741</v>
      </c>
      <c r="C111" s="157"/>
      <c r="D111" s="151" t="s">
        <v>212</v>
      </c>
      <c r="E111" s="159" t="s">
        <v>601</v>
      </c>
      <c r="F111" s="159" t="s">
        <v>213</v>
      </c>
      <c r="G111" s="154" t="s">
        <v>742</v>
      </c>
    </row>
    <row r="112" spans="1:7" x14ac:dyDescent="0.55000000000000004">
      <c r="A112" s="166">
        <v>107</v>
      </c>
      <c r="B112" s="156" t="s">
        <v>743</v>
      </c>
      <c r="C112" s="157"/>
      <c r="D112" s="151" t="s">
        <v>212</v>
      </c>
      <c r="E112" s="159" t="s">
        <v>601</v>
      </c>
      <c r="F112" s="159" t="s">
        <v>213</v>
      </c>
      <c r="G112" s="154" t="s">
        <v>649</v>
      </c>
    </row>
    <row r="113" spans="1:7" x14ac:dyDescent="0.55000000000000004">
      <c r="A113" s="166">
        <v>108</v>
      </c>
      <c r="B113" s="156" t="s">
        <v>744</v>
      </c>
      <c r="C113" s="157"/>
      <c r="D113" s="151" t="s">
        <v>212</v>
      </c>
      <c r="E113" s="159" t="s">
        <v>601</v>
      </c>
      <c r="F113" s="159" t="s">
        <v>213</v>
      </c>
      <c r="G113" s="154" t="s">
        <v>742</v>
      </c>
    </row>
    <row r="114" spans="1:7" x14ac:dyDescent="0.55000000000000004">
      <c r="A114" s="166">
        <v>109</v>
      </c>
      <c r="B114" s="156" t="s">
        <v>745</v>
      </c>
      <c r="C114" s="157"/>
      <c r="D114" s="160" t="s">
        <v>143</v>
      </c>
      <c r="E114" s="159" t="s">
        <v>642</v>
      </c>
      <c r="F114" s="159" t="s">
        <v>148</v>
      </c>
      <c r="G114" s="154" t="s">
        <v>701</v>
      </c>
    </row>
    <row r="115" spans="1:7" x14ac:dyDescent="0.55000000000000004">
      <c r="A115" s="166">
        <v>110</v>
      </c>
      <c r="B115" s="156" t="s">
        <v>746</v>
      </c>
      <c r="C115" s="157"/>
      <c r="D115" s="160" t="s">
        <v>143</v>
      </c>
      <c r="E115" s="159" t="s">
        <v>642</v>
      </c>
      <c r="F115" s="159" t="s">
        <v>148</v>
      </c>
      <c r="G115" s="154" t="s">
        <v>573</v>
      </c>
    </row>
    <row r="116" spans="1:7" x14ac:dyDescent="0.55000000000000004">
      <c r="A116" s="166">
        <v>111</v>
      </c>
      <c r="B116" s="156" t="s">
        <v>747</v>
      </c>
      <c r="C116" s="157"/>
      <c r="D116" s="160" t="s">
        <v>143</v>
      </c>
      <c r="E116" s="159" t="s">
        <v>642</v>
      </c>
      <c r="F116" s="159" t="s">
        <v>148</v>
      </c>
      <c r="G116" s="154" t="s">
        <v>649</v>
      </c>
    </row>
    <row r="117" spans="1:7" x14ac:dyDescent="0.55000000000000004">
      <c r="A117" s="166">
        <v>112</v>
      </c>
      <c r="B117" s="156" t="s">
        <v>748</v>
      </c>
      <c r="C117" s="157"/>
      <c r="D117" s="160" t="s">
        <v>143</v>
      </c>
      <c r="E117" s="159" t="s">
        <v>642</v>
      </c>
      <c r="F117" s="159" t="s">
        <v>148</v>
      </c>
      <c r="G117" s="154" t="s">
        <v>721</v>
      </c>
    </row>
    <row r="118" spans="1:7" x14ac:dyDescent="0.55000000000000004">
      <c r="A118" s="166">
        <v>113</v>
      </c>
      <c r="B118" s="156" t="s">
        <v>749</v>
      </c>
      <c r="C118" s="157"/>
      <c r="D118" s="160" t="s">
        <v>143</v>
      </c>
      <c r="E118" s="159" t="s">
        <v>642</v>
      </c>
      <c r="F118" s="159" t="s">
        <v>148</v>
      </c>
      <c r="G118" s="154" t="s">
        <v>721</v>
      </c>
    </row>
    <row r="119" spans="1:7" x14ac:dyDescent="0.55000000000000004">
      <c r="A119" s="166">
        <v>114</v>
      </c>
      <c r="B119" s="156" t="s">
        <v>750</v>
      </c>
      <c r="C119" s="157"/>
      <c r="D119" s="160" t="s">
        <v>143</v>
      </c>
      <c r="E119" s="159" t="s">
        <v>642</v>
      </c>
      <c r="F119" s="159" t="s">
        <v>148</v>
      </c>
      <c r="G119" s="154" t="s">
        <v>751</v>
      </c>
    </row>
    <row r="120" spans="1:7" x14ac:dyDescent="0.55000000000000004">
      <c r="A120" s="166">
        <v>115</v>
      </c>
      <c r="B120" s="156" t="s">
        <v>752</v>
      </c>
      <c r="C120" s="157"/>
      <c r="D120" s="160" t="s">
        <v>143</v>
      </c>
      <c r="E120" s="159" t="s">
        <v>642</v>
      </c>
      <c r="F120" s="159" t="s">
        <v>148</v>
      </c>
      <c r="G120" s="154" t="s">
        <v>753</v>
      </c>
    </row>
    <row r="121" spans="1:7" x14ac:dyDescent="0.55000000000000004">
      <c r="A121" s="166">
        <v>116</v>
      </c>
      <c r="B121" s="156" t="s">
        <v>754</v>
      </c>
      <c r="C121" s="157"/>
      <c r="D121" s="160" t="s">
        <v>143</v>
      </c>
      <c r="E121" s="159" t="s">
        <v>642</v>
      </c>
      <c r="F121" s="159" t="s">
        <v>148</v>
      </c>
      <c r="G121" s="154" t="s">
        <v>649</v>
      </c>
    </row>
    <row r="122" spans="1:7" x14ac:dyDescent="0.55000000000000004">
      <c r="A122" s="166">
        <v>117</v>
      </c>
      <c r="B122" s="156" t="s">
        <v>755</v>
      </c>
      <c r="C122" s="157"/>
      <c r="D122" s="160" t="s">
        <v>143</v>
      </c>
      <c r="E122" s="159" t="s">
        <v>642</v>
      </c>
      <c r="F122" s="159" t="s">
        <v>148</v>
      </c>
      <c r="G122" s="154" t="s">
        <v>701</v>
      </c>
    </row>
    <row r="123" spans="1:7" x14ac:dyDescent="0.55000000000000004">
      <c r="A123" s="166">
        <v>118</v>
      </c>
      <c r="B123" s="156" t="s">
        <v>756</v>
      </c>
      <c r="C123" s="157"/>
      <c r="D123" s="162" t="s">
        <v>588</v>
      </c>
      <c r="E123" s="159" t="s">
        <v>655</v>
      </c>
      <c r="F123" s="159" t="s">
        <v>83</v>
      </c>
      <c r="G123" s="154" t="s">
        <v>573</v>
      </c>
    </row>
    <row r="124" spans="1:7" x14ac:dyDescent="0.55000000000000004">
      <c r="A124" s="166">
        <v>119</v>
      </c>
      <c r="B124" s="156" t="s">
        <v>757</v>
      </c>
      <c r="C124" s="157"/>
      <c r="D124" s="162" t="s">
        <v>588</v>
      </c>
      <c r="E124" s="159" t="s">
        <v>655</v>
      </c>
      <c r="F124" s="159" t="s">
        <v>83</v>
      </c>
      <c r="G124" s="154" t="s">
        <v>610</v>
      </c>
    </row>
    <row r="125" spans="1:7" x14ac:dyDescent="0.55000000000000004">
      <c r="A125" s="166">
        <v>120</v>
      </c>
      <c r="B125" s="156" t="s">
        <v>758</v>
      </c>
      <c r="C125" s="157"/>
      <c r="D125" s="162" t="s">
        <v>588</v>
      </c>
      <c r="E125" s="159" t="s">
        <v>655</v>
      </c>
      <c r="F125" s="159" t="s">
        <v>83</v>
      </c>
      <c r="G125" s="154" t="s">
        <v>610</v>
      </c>
    </row>
    <row r="126" spans="1:7" x14ac:dyDescent="0.55000000000000004">
      <c r="A126" s="166">
        <v>121</v>
      </c>
      <c r="B126" s="156" t="s">
        <v>759</v>
      </c>
      <c r="C126" s="157"/>
      <c r="D126" s="162" t="s">
        <v>588</v>
      </c>
      <c r="E126" s="159" t="s">
        <v>655</v>
      </c>
      <c r="F126" s="159" t="s">
        <v>83</v>
      </c>
      <c r="G126" s="154" t="s">
        <v>612</v>
      </c>
    </row>
    <row r="127" spans="1:7" x14ac:dyDescent="0.55000000000000004">
      <c r="A127" s="166">
        <v>122</v>
      </c>
      <c r="B127" s="156" t="s">
        <v>760</v>
      </c>
      <c r="C127" s="157"/>
      <c r="D127" s="162" t="s">
        <v>588</v>
      </c>
      <c r="E127" s="159" t="s">
        <v>655</v>
      </c>
      <c r="F127" s="159" t="s">
        <v>83</v>
      </c>
      <c r="G127" s="154" t="s">
        <v>612</v>
      </c>
    </row>
    <row r="128" spans="1:7" x14ac:dyDescent="0.55000000000000004">
      <c r="A128" s="166">
        <v>123</v>
      </c>
      <c r="B128" s="156" t="s">
        <v>761</v>
      </c>
      <c r="C128" s="157"/>
      <c r="D128" s="162" t="s">
        <v>588</v>
      </c>
      <c r="E128" s="159" t="s">
        <v>655</v>
      </c>
      <c r="F128" s="159" t="s">
        <v>83</v>
      </c>
      <c r="G128" s="154" t="s">
        <v>612</v>
      </c>
    </row>
    <row r="129" spans="1:7" x14ac:dyDescent="0.55000000000000004">
      <c r="A129" s="166">
        <v>124</v>
      </c>
      <c r="B129" s="156" t="s">
        <v>762</v>
      </c>
      <c r="C129" s="157"/>
      <c r="D129" s="162" t="s">
        <v>588</v>
      </c>
      <c r="E129" s="159" t="s">
        <v>655</v>
      </c>
      <c r="F129" s="159" t="s">
        <v>83</v>
      </c>
      <c r="G129" s="154" t="s">
        <v>573</v>
      </c>
    </row>
    <row r="130" spans="1:7" x14ac:dyDescent="0.55000000000000004">
      <c r="A130" s="166">
        <v>125</v>
      </c>
      <c r="B130" s="156" t="s">
        <v>763</v>
      </c>
      <c r="C130" s="157"/>
      <c r="D130" s="162" t="s">
        <v>588</v>
      </c>
      <c r="E130" s="159" t="s">
        <v>655</v>
      </c>
      <c r="F130" s="159" t="s">
        <v>83</v>
      </c>
      <c r="G130" s="154" t="s">
        <v>575</v>
      </c>
    </row>
    <row r="131" spans="1:7" x14ac:dyDescent="0.55000000000000004">
      <c r="A131" s="166">
        <v>126</v>
      </c>
      <c r="B131" s="156" t="s">
        <v>764</v>
      </c>
      <c r="C131" s="157"/>
      <c r="D131" s="162" t="s">
        <v>588</v>
      </c>
      <c r="E131" s="159" t="s">
        <v>655</v>
      </c>
      <c r="F131" s="159" t="s">
        <v>83</v>
      </c>
      <c r="G131" s="154" t="s">
        <v>612</v>
      </c>
    </row>
    <row r="132" spans="1:7" x14ac:dyDescent="0.55000000000000004">
      <c r="A132" s="166">
        <v>127</v>
      </c>
      <c r="B132" s="156" t="s">
        <v>765</v>
      </c>
      <c r="C132" s="157"/>
      <c r="D132" s="162" t="s">
        <v>588</v>
      </c>
      <c r="E132" s="159" t="s">
        <v>655</v>
      </c>
      <c r="F132" s="159" t="s">
        <v>83</v>
      </c>
      <c r="G132" s="154" t="s">
        <v>575</v>
      </c>
    </row>
    <row r="133" spans="1:7" x14ac:dyDescent="0.55000000000000004">
      <c r="A133" s="166">
        <v>128</v>
      </c>
      <c r="B133" s="156" t="s">
        <v>766</v>
      </c>
      <c r="C133" s="157"/>
      <c r="D133" s="162" t="s">
        <v>588</v>
      </c>
      <c r="E133" s="159" t="s">
        <v>655</v>
      </c>
      <c r="F133" s="159" t="s">
        <v>83</v>
      </c>
      <c r="G133" s="154" t="s">
        <v>575</v>
      </c>
    </row>
    <row r="134" spans="1:7" x14ac:dyDescent="0.55000000000000004">
      <c r="A134" s="166">
        <v>129</v>
      </c>
      <c r="B134" s="156" t="s">
        <v>767</v>
      </c>
      <c r="C134" s="157"/>
      <c r="D134" s="162" t="s">
        <v>588</v>
      </c>
      <c r="E134" s="159" t="s">
        <v>655</v>
      </c>
      <c r="F134" s="159" t="s">
        <v>83</v>
      </c>
      <c r="G134" s="154" t="s">
        <v>575</v>
      </c>
    </row>
    <row r="135" spans="1:7" x14ac:dyDescent="0.55000000000000004">
      <c r="A135" s="166">
        <v>130</v>
      </c>
      <c r="B135" s="156" t="s">
        <v>768</v>
      </c>
      <c r="C135" s="157"/>
      <c r="D135" s="162" t="s">
        <v>588</v>
      </c>
      <c r="E135" s="159" t="s">
        <v>655</v>
      </c>
      <c r="F135" s="159" t="s">
        <v>83</v>
      </c>
      <c r="G135" s="154" t="s">
        <v>573</v>
      </c>
    </row>
    <row r="136" spans="1:7" x14ac:dyDescent="0.55000000000000004">
      <c r="A136" s="166">
        <v>131</v>
      </c>
      <c r="B136" s="156" t="s">
        <v>769</v>
      </c>
      <c r="C136" s="157"/>
      <c r="D136" s="162" t="s">
        <v>588</v>
      </c>
      <c r="E136" s="159" t="s">
        <v>655</v>
      </c>
      <c r="F136" s="159" t="s">
        <v>83</v>
      </c>
      <c r="G136" s="154" t="s">
        <v>610</v>
      </c>
    </row>
    <row r="137" spans="1:7" x14ac:dyDescent="0.55000000000000004">
      <c r="A137" s="166">
        <v>132</v>
      </c>
      <c r="B137" s="156" t="s">
        <v>770</v>
      </c>
      <c r="C137" s="157"/>
      <c r="D137" s="162" t="s">
        <v>588</v>
      </c>
      <c r="E137" s="159" t="s">
        <v>655</v>
      </c>
      <c r="F137" s="159" t="s">
        <v>83</v>
      </c>
      <c r="G137" s="154" t="s">
        <v>771</v>
      </c>
    </row>
    <row r="138" spans="1:7" x14ac:dyDescent="0.55000000000000004">
      <c r="A138" s="166">
        <v>133</v>
      </c>
      <c r="B138" s="156" t="s">
        <v>772</v>
      </c>
      <c r="C138" s="157"/>
      <c r="D138" s="162" t="s">
        <v>588</v>
      </c>
      <c r="E138" s="159" t="s">
        <v>655</v>
      </c>
      <c r="F138" s="159" t="s">
        <v>83</v>
      </c>
      <c r="G138" s="154" t="s">
        <v>773</v>
      </c>
    </row>
    <row r="139" spans="1:7" x14ac:dyDescent="0.55000000000000004">
      <c r="A139" s="166">
        <v>134</v>
      </c>
      <c r="B139" s="156" t="s">
        <v>774</v>
      </c>
      <c r="C139" s="157"/>
      <c r="D139" s="162" t="s">
        <v>588</v>
      </c>
      <c r="E139" s="159" t="s">
        <v>655</v>
      </c>
      <c r="F139" s="159" t="s">
        <v>83</v>
      </c>
      <c r="G139" s="154" t="s">
        <v>771</v>
      </c>
    </row>
    <row r="140" spans="1:7" x14ac:dyDescent="0.55000000000000004">
      <c r="A140" s="171"/>
      <c r="B140" s="132"/>
      <c r="C140" s="132"/>
      <c r="E140" s="173" t="s">
        <v>775</v>
      </c>
      <c r="F140" s="132"/>
      <c r="G140" s="174"/>
    </row>
    <row r="141" spans="1:7" x14ac:dyDescent="0.55000000000000004">
      <c r="A141" s="176"/>
      <c r="B141" s="177"/>
      <c r="C141" s="177"/>
      <c r="D141" s="178" t="s">
        <v>776</v>
      </c>
      <c r="E141" s="179"/>
      <c r="F141" s="179"/>
      <c r="G141" s="180"/>
    </row>
    <row r="142" spans="1:7" x14ac:dyDescent="0.55000000000000004">
      <c r="A142" s="171"/>
      <c r="B142" s="132"/>
      <c r="C142" s="132"/>
      <c r="E142" s="181" t="s">
        <v>777</v>
      </c>
      <c r="F142" s="132"/>
      <c r="G142" s="174"/>
    </row>
    <row r="143" spans="1:7" x14ac:dyDescent="0.55000000000000004">
      <c r="A143" s="166">
        <v>135</v>
      </c>
      <c r="B143" s="156" t="s">
        <v>778</v>
      </c>
      <c r="C143" s="157"/>
      <c r="D143" s="155" t="s">
        <v>4</v>
      </c>
      <c r="E143" s="159" t="s">
        <v>663</v>
      </c>
      <c r="F143" s="159" t="s">
        <v>122</v>
      </c>
      <c r="G143" s="154" t="s">
        <v>779</v>
      </c>
    </row>
    <row r="144" spans="1:7" x14ac:dyDescent="0.55000000000000004">
      <c r="A144" s="166">
        <v>136</v>
      </c>
      <c r="B144" s="156" t="s">
        <v>780</v>
      </c>
      <c r="C144" s="157"/>
      <c r="D144" s="155" t="s">
        <v>4</v>
      </c>
      <c r="E144" s="159" t="s">
        <v>663</v>
      </c>
      <c r="F144" s="159" t="s">
        <v>122</v>
      </c>
      <c r="G144" s="154" t="s">
        <v>781</v>
      </c>
    </row>
    <row r="145" spans="1:7" x14ac:dyDescent="0.55000000000000004">
      <c r="A145" s="166">
        <v>137</v>
      </c>
      <c r="B145" s="156" t="s">
        <v>782</v>
      </c>
      <c r="C145" s="157"/>
      <c r="D145" s="155" t="s">
        <v>4</v>
      </c>
      <c r="E145" s="159" t="s">
        <v>663</v>
      </c>
      <c r="F145" s="159" t="s">
        <v>122</v>
      </c>
      <c r="G145" s="154" t="s">
        <v>779</v>
      </c>
    </row>
    <row r="146" spans="1:7" x14ac:dyDescent="0.55000000000000004">
      <c r="A146" s="166">
        <v>138</v>
      </c>
      <c r="B146" s="156" t="s">
        <v>783</v>
      </c>
      <c r="C146" s="157"/>
      <c r="D146" s="155" t="s">
        <v>4</v>
      </c>
      <c r="E146" s="159" t="s">
        <v>663</v>
      </c>
      <c r="F146" s="159" t="s">
        <v>122</v>
      </c>
      <c r="G146" s="154" t="s">
        <v>784</v>
      </c>
    </row>
    <row r="147" spans="1:7" x14ac:dyDescent="0.55000000000000004">
      <c r="A147" s="166">
        <v>139</v>
      </c>
      <c r="B147" s="156" t="s">
        <v>785</v>
      </c>
      <c r="C147" s="157"/>
      <c r="D147" s="155" t="s">
        <v>4</v>
      </c>
      <c r="E147" s="159" t="s">
        <v>663</v>
      </c>
      <c r="F147" s="159" t="s">
        <v>122</v>
      </c>
      <c r="G147" s="154" t="s">
        <v>779</v>
      </c>
    </row>
    <row r="148" spans="1:7" x14ac:dyDescent="0.55000000000000004">
      <c r="A148" s="166">
        <v>140</v>
      </c>
      <c r="B148" s="156" t="s">
        <v>786</v>
      </c>
      <c r="C148" s="157"/>
      <c r="D148" s="155" t="s">
        <v>4</v>
      </c>
      <c r="E148" s="159" t="s">
        <v>663</v>
      </c>
      <c r="F148" s="159" t="s">
        <v>122</v>
      </c>
      <c r="G148" s="154" t="s">
        <v>784</v>
      </c>
    </row>
    <row r="149" spans="1:7" x14ac:dyDescent="0.55000000000000004">
      <c r="A149" s="166">
        <v>141</v>
      </c>
      <c r="B149" s="156" t="s">
        <v>787</v>
      </c>
      <c r="C149" s="157"/>
      <c r="D149" s="155" t="s">
        <v>4</v>
      </c>
      <c r="E149" s="159" t="s">
        <v>663</v>
      </c>
      <c r="F149" s="159" t="s">
        <v>122</v>
      </c>
      <c r="G149" s="154" t="s">
        <v>784</v>
      </c>
    </row>
    <row r="150" spans="1:7" x14ac:dyDescent="0.55000000000000004">
      <c r="A150" s="166">
        <v>142</v>
      </c>
      <c r="B150" s="156" t="s">
        <v>788</v>
      </c>
      <c r="C150" s="157"/>
      <c r="D150" s="155" t="s">
        <v>4</v>
      </c>
      <c r="E150" s="159" t="s">
        <v>663</v>
      </c>
      <c r="F150" s="159" t="s">
        <v>202</v>
      </c>
      <c r="G150" s="154" t="s">
        <v>789</v>
      </c>
    </row>
    <row r="151" spans="1:7" x14ac:dyDescent="0.55000000000000004">
      <c r="A151" s="166">
        <v>143</v>
      </c>
      <c r="B151" s="156" t="s">
        <v>790</v>
      </c>
      <c r="C151" s="157"/>
      <c r="D151" s="155" t="s">
        <v>4</v>
      </c>
      <c r="E151" s="159" t="s">
        <v>663</v>
      </c>
      <c r="F151" s="159" t="s">
        <v>202</v>
      </c>
      <c r="G151" s="154" t="s">
        <v>791</v>
      </c>
    </row>
    <row r="152" spans="1:7" x14ac:dyDescent="0.55000000000000004">
      <c r="A152" s="166">
        <v>144</v>
      </c>
      <c r="B152" s="156" t="s">
        <v>792</v>
      </c>
      <c r="C152" s="157"/>
      <c r="D152" s="155" t="s">
        <v>4</v>
      </c>
      <c r="E152" s="159" t="s">
        <v>568</v>
      </c>
      <c r="F152" s="159" t="s">
        <v>127</v>
      </c>
      <c r="G152" s="154" t="s">
        <v>680</v>
      </c>
    </row>
    <row r="153" spans="1:7" x14ac:dyDescent="0.55000000000000004">
      <c r="A153" s="166">
        <v>145</v>
      </c>
      <c r="B153" s="156" t="s">
        <v>793</v>
      </c>
      <c r="C153" s="157"/>
      <c r="D153" s="168" t="s">
        <v>4</v>
      </c>
      <c r="E153" s="159" t="s">
        <v>565</v>
      </c>
      <c r="F153" s="159" t="s">
        <v>794</v>
      </c>
      <c r="G153" s="154" t="s">
        <v>795</v>
      </c>
    </row>
    <row r="154" spans="1:7" x14ac:dyDescent="0.55000000000000004">
      <c r="A154" s="166">
        <v>146</v>
      </c>
      <c r="B154" s="156" t="s">
        <v>796</v>
      </c>
      <c r="C154" s="157"/>
      <c r="D154" s="168" t="s">
        <v>4</v>
      </c>
      <c r="E154" s="159" t="s">
        <v>565</v>
      </c>
      <c r="F154" s="159" t="s">
        <v>794</v>
      </c>
      <c r="G154" s="154" t="s">
        <v>797</v>
      </c>
    </row>
    <row r="155" spans="1:7" x14ac:dyDescent="0.55000000000000004">
      <c r="A155" s="166">
        <v>147</v>
      </c>
      <c r="B155" s="156" t="s">
        <v>798</v>
      </c>
      <c r="C155" s="157"/>
      <c r="D155" s="168" t="s">
        <v>4</v>
      </c>
      <c r="E155" s="159" t="s">
        <v>565</v>
      </c>
      <c r="F155" s="159" t="s">
        <v>794</v>
      </c>
      <c r="G155" s="154" t="s">
        <v>799</v>
      </c>
    </row>
    <row r="156" spans="1:7" x14ac:dyDescent="0.55000000000000004">
      <c r="A156" s="166">
        <v>148</v>
      </c>
      <c r="B156" s="156" t="s">
        <v>800</v>
      </c>
      <c r="C156" s="157"/>
      <c r="D156" s="168" t="s">
        <v>4</v>
      </c>
      <c r="E156" s="159" t="s">
        <v>565</v>
      </c>
      <c r="F156" s="159" t="s">
        <v>794</v>
      </c>
      <c r="G156" s="154" t="s">
        <v>801</v>
      </c>
    </row>
    <row r="157" spans="1:7" x14ac:dyDescent="0.55000000000000004">
      <c r="A157" s="166">
        <v>149</v>
      </c>
      <c r="B157" s="156" t="s">
        <v>802</v>
      </c>
      <c r="C157" s="157"/>
      <c r="D157" s="168" t="s">
        <v>4</v>
      </c>
      <c r="E157" s="159" t="s">
        <v>565</v>
      </c>
      <c r="F157" s="159" t="s">
        <v>794</v>
      </c>
      <c r="G157" s="154" t="s">
        <v>803</v>
      </c>
    </row>
    <row r="158" spans="1:7" x14ac:dyDescent="0.55000000000000004">
      <c r="A158" s="166">
        <v>150</v>
      </c>
      <c r="B158" s="156" t="s">
        <v>804</v>
      </c>
      <c r="C158" s="157"/>
      <c r="D158" s="168" t="s">
        <v>4</v>
      </c>
      <c r="E158" s="159" t="s">
        <v>565</v>
      </c>
      <c r="F158" s="159" t="s">
        <v>794</v>
      </c>
      <c r="G158" s="154" t="s">
        <v>799</v>
      </c>
    </row>
    <row r="159" spans="1:7" x14ac:dyDescent="0.55000000000000004">
      <c r="A159" s="166">
        <v>151</v>
      </c>
      <c r="B159" s="156" t="s">
        <v>805</v>
      </c>
      <c r="C159" s="157"/>
      <c r="D159" s="170" t="s">
        <v>101</v>
      </c>
      <c r="E159" s="159" t="s">
        <v>594</v>
      </c>
      <c r="F159" s="159" t="s">
        <v>102</v>
      </c>
      <c r="G159" s="154" t="s">
        <v>806</v>
      </c>
    </row>
    <row r="160" spans="1:7" x14ac:dyDescent="0.55000000000000004">
      <c r="A160" s="166">
        <v>152</v>
      </c>
      <c r="B160" s="156" t="s">
        <v>807</v>
      </c>
      <c r="C160" s="157"/>
      <c r="D160" s="170" t="s">
        <v>101</v>
      </c>
      <c r="E160" s="159" t="s">
        <v>594</v>
      </c>
      <c r="F160" s="159" t="s">
        <v>102</v>
      </c>
      <c r="G160" s="154" t="s">
        <v>808</v>
      </c>
    </row>
    <row r="161" spans="1:7" x14ac:dyDescent="0.55000000000000004">
      <c r="A161" s="166">
        <v>153</v>
      </c>
      <c r="B161" s="156" t="s">
        <v>809</v>
      </c>
      <c r="C161" s="157"/>
      <c r="D161" s="182" t="s">
        <v>810</v>
      </c>
      <c r="E161" s="159" t="s">
        <v>663</v>
      </c>
      <c r="F161" s="159" t="s">
        <v>811</v>
      </c>
      <c r="G161" s="154" t="s">
        <v>812</v>
      </c>
    </row>
    <row r="162" spans="1:7" x14ac:dyDescent="0.55000000000000004">
      <c r="A162" s="166">
        <v>154</v>
      </c>
      <c r="B162" s="156" t="s">
        <v>813</v>
      </c>
      <c r="C162" s="157"/>
      <c r="D162" s="155" t="s">
        <v>4</v>
      </c>
      <c r="E162" s="159" t="s">
        <v>594</v>
      </c>
      <c r="F162" s="159" t="s">
        <v>794</v>
      </c>
      <c r="G162" s="154" t="s">
        <v>797</v>
      </c>
    </row>
    <row r="163" spans="1:7" x14ac:dyDescent="0.55000000000000004">
      <c r="A163" s="166">
        <v>155</v>
      </c>
      <c r="B163" s="156" t="s">
        <v>814</v>
      </c>
      <c r="C163" s="157"/>
      <c r="D163" s="155" t="s">
        <v>4</v>
      </c>
      <c r="E163" s="159" t="s">
        <v>594</v>
      </c>
      <c r="F163" s="159" t="s">
        <v>794</v>
      </c>
      <c r="G163" s="154" t="s">
        <v>815</v>
      </c>
    </row>
    <row r="164" spans="1:7" x14ac:dyDescent="0.55000000000000004">
      <c r="A164" s="166">
        <v>156</v>
      </c>
      <c r="B164" s="156" t="s">
        <v>816</v>
      </c>
      <c r="C164" s="157"/>
      <c r="D164" s="155" t="s">
        <v>4</v>
      </c>
      <c r="E164" s="159" t="s">
        <v>594</v>
      </c>
      <c r="F164" s="159" t="s">
        <v>794</v>
      </c>
      <c r="G164" s="154" t="s">
        <v>680</v>
      </c>
    </row>
    <row r="165" spans="1:7" x14ac:dyDescent="0.55000000000000004">
      <c r="A165" s="166">
        <v>157</v>
      </c>
      <c r="B165" s="156" t="s">
        <v>817</v>
      </c>
      <c r="C165" s="157"/>
      <c r="D165" s="162" t="s">
        <v>82</v>
      </c>
      <c r="E165" s="159" t="s">
        <v>601</v>
      </c>
      <c r="F165" s="159" t="s">
        <v>818</v>
      </c>
      <c r="G165" s="154" t="s">
        <v>819</v>
      </c>
    </row>
    <row r="166" spans="1:7" x14ac:dyDescent="0.55000000000000004">
      <c r="A166" s="166">
        <v>158</v>
      </c>
      <c r="B166" s="156" t="s">
        <v>820</v>
      </c>
      <c r="C166" s="157"/>
      <c r="D166" s="151" t="s">
        <v>212</v>
      </c>
      <c r="E166" s="159" t="s">
        <v>601</v>
      </c>
      <c r="F166" s="159" t="s">
        <v>821</v>
      </c>
      <c r="G166" s="154" t="s">
        <v>606</v>
      </c>
    </row>
    <row r="167" spans="1:7" x14ac:dyDescent="0.55000000000000004">
      <c r="A167" s="166">
        <v>159</v>
      </c>
      <c r="B167" s="156" t="s">
        <v>822</v>
      </c>
      <c r="C167" s="157"/>
      <c r="D167" s="155" t="s">
        <v>4</v>
      </c>
      <c r="E167" s="159" t="s">
        <v>601</v>
      </c>
      <c r="F167" s="159" t="s">
        <v>91</v>
      </c>
      <c r="G167" s="154" t="s">
        <v>823</v>
      </c>
    </row>
    <row r="168" spans="1:7" x14ac:dyDescent="0.55000000000000004">
      <c r="A168" s="166">
        <v>160</v>
      </c>
      <c r="B168" s="156" t="s">
        <v>824</v>
      </c>
      <c r="C168" s="157"/>
      <c r="D168" s="155" t="s">
        <v>4</v>
      </c>
      <c r="E168" s="159" t="s">
        <v>601</v>
      </c>
      <c r="F168" s="159" t="s">
        <v>91</v>
      </c>
      <c r="G168" s="154" t="s">
        <v>823</v>
      </c>
    </row>
    <row r="169" spans="1:7" x14ac:dyDescent="0.55000000000000004">
      <c r="A169" s="166">
        <v>161</v>
      </c>
      <c r="B169" s="161" t="s">
        <v>825</v>
      </c>
      <c r="C169" s="161"/>
      <c r="D169" s="155" t="s">
        <v>4</v>
      </c>
      <c r="E169" s="159" t="s">
        <v>601</v>
      </c>
      <c r="F169" s="159" t="s">
        <v>91</v>
      </c>
      <c r="G169" s="154" t="s">
        <v>698</v>
      </c>
    </row>
    <row r="170" spans="1:7" x14ac:dyDescent="0.55000000000000004">
      <c r="A170" s="166">
        <v>162</v>
      </c>
      <c r="B170" s="163" t="s">
        <v>826</v>
      </c>
      <c r="C170" s="164"/>
      <c r="D170" s="155" t="s">
        <v>4</v>
      </c>
      <c r="E170" s="159" t="s">
        <v>601</v>
      </c>
      <c r="F170" s="159" t="s">
        <v>91</v>
      </c>
      <c r="G170" s="154" t="s">
        <v>631</v>
      </c>
    </row>
    <row r="171" spans="1:7" x14ac:dyDescent="0.55000000000000004">
      <c r="A171" s="166">
        <v>163</v>
      </c>
      <c r="B171" s="156" t="s">
        <v>827</v>
      </c>
      <c r="C171" s="157"/>
      <c r="D171" s="160" t="s">
        <v>143</v>
      </c>
      <c r="E171" s="159" t="s">
        <v>693</v>
      </c>
      <c r="F171" s="159" t="s">
        <v>144</v>
      </c>
      <c r="G171" s="154" t="s">
        <v>698</v>
      </c>
    </row>
    <row r="172" spans="1:7" x14ac:dyDescent="0.55000000000000004">
      <c r="A172" s="166">
        <v>164</v>
      </c>
      <c r="B172" s="156" t="s">
        <v>828</v>
      </c>
      <c r="C172" s="157"/>
      <c r="D172" s="155" t="s">
        <v>4</v>
      </c>
      <c r="E172" s="159" t="s">
        <v>693</v>
      </c>
      <c r="F172" s="159" t="s">
        <v>829</v>
      </c>
      <c r="G172" s="154" t="s">
        <v>751</v>
      </c>
    </row>
    <row r="173" spans="1:7" x14ac:dyDescent="0.55000000000000004">
      <c r="A173" s="166">
        <v>165</v>
      </c>
      <c r="B173" s="156" t="s">
        <v>830</v>
      </c>
      <c r="C173" s="157"/>
      <c r="D173" s="158" t="s">
        <v>143</v>
      </c>
      <c r="E173" s="159" t="s">
        <v>831</v>
      </c>
      <c r="F173" s="159" t="s">
        <v>148</v>
      </c>
      <c r="G173" s="154" t="s">
        <v>751</v>
      </c>
    </row>
    <row r="174" spans="1:7" x14ac:dyDescent="0.55000000000000004">
      <c r="A174" s="166">
        <v>166</v>
      </c>
      <c r="B174" s="156" t="s">
        <v>832</v>
      </c>
      <c r="C174" s="157"/>
      <c r="D174" s="158" t="s">
        <v>143</v>
      </c>
      <c r="E174" s="159" t="s">
        <v>831</v>
      </c>
      <c r="F174" s="159" t="s">
        <v>148</v>
      </c>
      <c r="G174" s="154" t="s">
        <v>751</v>
      </c>
    </row>
    <row r="175" spans="1:7" x14ac:dyDescent="0.55000000000000004">
      <c r="A175" s="166">
        <v>167</v>
      </c>
      <c r="B175" s="156" t="s">
        <v>833</v>
      </c>
      <c r="C175" s="157"/>
      <c r="D175" s="160" t="s">
        <v>143</v>
      </c>
      <c r="E175" s="159" t="s">
        <v>642</v>
      </c>
      <c r="F175" s="159" t="s">
        <v>148</v>
      </c>
      <c r="G175" s="154" t="s">
        <v>779</v>
      </c>
    </row>
    <row r="176" spans="1:7" x14ac:dyDescent="0.55000000000000004">
      <c r="A176" s="166">
        <v>168</v>
      </c>
      <c r="B176" s="156" t="s">
        <v>834</v>
      </c>
      <c r="C176" s="157"/>
      <c r="D176" s="160" t="s">
        <v>143</v>
      </c>
      <c r="E176" s="159" t="s">
        <v>642</v>
      </c>
      <c r="F176" s="159" t="s">
        <v>148</v>
      </c>
      <c r="G176" s="154" t="s">
        <v>616</v>
      </c>
    </row>
    <row r="177" spans="1:7" x14ac:dyDescent="0.55000000000000004">
      <c r="A177" s="166">
        <v>169</v>
      </c>
      <c r="B177" s="156" t="s">
        <v>835</v>
      </c>
      <c r="C177" s="157"/>
      <c r="D177" s="160" t="s">
        <v>143</v>
      </c>
      <c r="E177" s="159" t="s">
        <v>642</v>
      </c>
      <c r="F177" s="159" t="s">
        <v>148</v>
      </c>
      <c r="G177" s="154" t="s">
        <v>616</v>
      </c>
    </row>
    <row r="178" spans="1:7" x14ac:dyDescent="0.55000000000000004">
      <c r="A178" s="166">
        <v>170</v>
      </c>
      <c r="B178" s="156" t="s">
        <v>836</v>
      </c>
      <c r="C178" s="157"/>
      <c r="D178" s="160" t="s">
        <v>143</v>
      </c>
      <c r="E178" s="159" t="s">
        <v>642</v>
      </c>
      <c r="F178" s="159" t="s">
        <v>148</v>
      </c>
      <c r="G178" s="154" t="s">
        <v>779</v>
      </c>
    </row>
    <row r="179" spans="1:7" x14ac:dyDescent="0.55000000000000004">
      <c r="A179" s="166">
        <v>171</v>
      </c>
      <c r="B179" s="156" t="s">
        <v>837</v>
      </c>
      <c r="C179" s="157"/>
      <c r="D179" s="160" t="s">
        <v>143</v>
      </c>
      <c r="E179" s="159" t="s">
        <v>642</v>
      </c>
      <c r="F179" s="159" t="s">
        <v>148</v>
      </c>
      <c r="G179" s="154" t="s">
        <v>751</v>
      </c>
    </row>
    <row r="180" spans="1:7" x14ac:dyDescent="0.55000000000000004">
      <c r="A180" s="166">
        <v>172</v>
      </c>
      <c r="B180" s="156" t="s">
        <v>838</v>
      </c>
      <c r="C180" s="157"/>
      <c r="D180" s="160" t="s">
        <v>143</v>
      </c>
      <c r="E180" s="159" t="s">
        <v>642</v>
      </c>
      <c r="F180" s="159" t="s">
        <v>148</v>
      </c>
      <c r="G180" s="154" t="s">
        <v>649</v>
      </c>
    </row>
    <row r="181" spans="1:7" x14ac:dyDescent="0.55000000000000004">
      <c r="A181" s="166">
        <v>173</v>
      </c>
      <c r="B181" s="163" t="s">
        <v>839</v>
      </c>
      <c r="C181" s="164"/>
      <c r="D181" s="162" t="s">
        <v>82</v>
      </c>
      <c r="E181" s="159" t="s">
        <v>655</v>
      </c>
      <c r="F181" s="159" t="s">
        <v>83</v>
      </c>
      <c r="G181" s="154" t="s">
        <v>573</v>
      </c>
    </row>
    <row r="182" spans="1:7" x14ac:dyDescent="0.55000000000000004">
      <c r="A182" s="171"/>
      <c r="B182" s="132"/>
      <c r="C182" s="132"/>
      <c r="E182" s="132"/>
      <c r="F182" s="132"/>
      <c r="G182" s="174"/>
    </row>
    <row r="183" spans="1:7" x14ac:dyDescent="0.55000000000000004">
      <c r="A183" s="171"/>
      <c r="B183" s="132"/>
      <c r="C183" s="132"/>
      <c r="E183" s="132"/>
      <c r="F183" s="132"/>
      <c r="G183" s="174"/>
    </row>
    <row r="184" spans="1:7" x14ac:dyDescent="0.55000000000000004">
      <c r="A184" s="171"/>
      <c r="B184" s="132"/>
      <c r="C184" s="132"/>
      <c r="E184" s="132"/>
      <c r="F184" s="132"/>
      <c r="G184" s="174"/>
    </row>
    <row r="185" spans="1:7" x14ac:dyDescent="0.55000000000000004">
      <c r="A185" s="171"/>
      <c r="B185" s="132"/>
      <c r="C185" s="132"/>
      <c r="E185" s="132"/>
      <c r="F185" s="132"/>
      <c r="G185" s="174"/>
    </row>
    <row r="186" spans="1:7" x14ac:dyDescent="0.55000000000000004">
      <c r="A186" s="171"/>
      <c r="B186" s="132"/>
      <c r="C186" s="132"/>
      <c r="E186" s="132"/>
      <c r="F186" s="132"/>
      <c r="G186" s="174"/>
    </row>
    <row r="187" spans="1:7" x14ac:dyDescent="0.55000000000000004">
      <c r="A187" s="171"/>
      <c r="B187" s="132"/>
      <c r="C187" s="132"/>
      <c r="E187" s="132"/>
      <c r="F187" s="132"/>
      <c r="G187" s="174"/>
    </row>
    <row r="188" spans="1:7" x14ac:dyDescent="0.55000000000000004">
      <c r="A188" s="171"/>
      <c r="B188" s="132"/>
      <c r="C188" s="132"/>
      <c r="E188" s="132"/>
      <c r="F188" s="132"/>
      <c r="G188" s="174"/>
    </row>
    <row r="189" spans="1:7" x14ac:dyDescent="0.55000000000000004">
      <c r="A189" s="171"/>
      <c r="B189" s="132"/>
      <c r="C189" s="132"/>
      <c r="E189" s="132"/>
      <c r="F189" s="132"/>
      <c r="G189" s="174"/>
    </row>
    <row r="190" spans="1:7" x14ac:dyDescent="0.55000000000000004">
      <c r="A190" s="171"/>
      <c r="B190" s="132"/>
      <c r="C190" s="132"/>
      <c r="E190" s="132"/>
      <c r="F190" s="132"/>
      <c r="G190" s="174"/>
    </row>
    <row r="191" spans="1:7" x14ac:dyDescent="0.55000000000000004">
      <c r="A191" s="171"/>
      <c r="B191" s="132"/>
      <c r="C191" s="132"/>
      <c r="E191" s="132"/>
      <c r="F191" s="132"/>
      <c r="G191" s="174"/>
    </row>
    <row r="192" spans="1:7" x14ac:dyDescent="0.55000000000000004">
      <c r="A192" s="171"/>
      <c r="B192" s="132"/>
      <c r="C192" s="132"/>
      <c r="E192" s="132"/>
      <c r="F192" s="132"/>
      <c r="G192" s="174"/>
    </row>
    <row r="193" spans="1:7" x14ac:dyDescent="0.55000000000000004">
      <c r="A193" s="171"/>
      <c r="B193" s="132"/>
      <c r="C193" s="132"/>
      <c r="E193" s="132"/>
      <c r="F193" s="132"/>
      <c r="G193" s="174"/>
    </row>
    <row r="194" spans="1:7" x14ac:dyDescent="0.55000000000000004">
      <c r="A194" s="171"/>
      <c r="B194" s="132"/>
      <c r="C194" s="132"/>
      <c r="E194" s="132"/>
      <c r="F194" s="132"/>
      <c r="G194" s="174"/>
    </row>
    <row r="195" spans="1:7" x14ac:dyDescent="0.55000000000000004">
      <c r="A195" s="171"/>
      <c r="B195" s="132"/>
      <c r="C195" s="132"/>
      <c r="E195" s="132"/>
      <c r="F195" s="132"/>
      <c r="G195" s="174"/>
    </row>
    <row r="196" spans="1:7" x14ac:dyDescent="0.55000000000000004">
      <c r="A196" s="171"/>
      <c r="B196" s="132"/>
      <c r="C196" s="132"/>
      <c r="E196" s="132"/>
      <c r="F196" s="132"/>
      <c r="G196" s="174"/>
    </row>
    <row r="197" spans="1:7" x14ac:dyDescent="0.55000000000000004">
      <c r="A197" s="171"/>
      <c r="B197" s="132"/>
      <c r="C197" s="132"/>
      <c r="E197" s="132"/>
      <c r="F197" s="132"/>
      <c r="G197" s="174"/>
    </row>
    <row r="198" spans="1:7" x14ac:dyDescent="0.55000000000000004">
      <c r="A198" s="171"/>
      <c r="B198" s="132"/>
      <c r="C198" s="132"/>
      <c r="E198" s="132"/>
      <c r="F198" s="132"/>
      <c r="G198" s="174"/>
    </row>
    <row r="199" spans="1:7" x14ac:dyDescent="0.55000000000000004">
      <c r="A199" s="171"/>
      <c r="B199" s="132"/>
      <c r="C199" s="132"/>
      <c r="E199" s="132"/>
      <c r="F199" s="132"/>
      <c r="G199" s="174"/>
    </row>
    <row r="200" spans="1:7" x14ac:dyDescent="0.55000000000000004">
      <c r="A200" s="171"/>
      <c r="B200" s="132"/>
      <c r="C200" s="132"/>
      <c r="E200" s="132"/>
      <c r="F200" s="132"/>
      <c r="G200" s="174"/>
    </row>
    <row r="201" spans="1:7" x14ac:dyDescent="0.55000000000000004">
      <c r="A201" s="171"/>
      <c r="B201" s="132"/>
      <c r="C201" s="132"/>
      <c r="E201" s="132"/>
      <c r="F201" s="132"/>
      <c r="G201" s="174"/>
    </row>
    <row r="202" spans="1:7" x14ac:dyDescent="0.55000000000000004">
      <c r="A202" s="171"/>
      <c r="B202" s="132"/>
      <c r="C202" s="132"/>
      <c r="E202" s="132"/>
      <c r="F202" s="132"/>
      <c r="G202" s="174"/>
    </row>
    <row r="203" spans="1:7" x14ac:dyDescent="0.55000000000000004">
      <c r="A203" s="171"/>
      <c r="B203" s="132"/>
      <c r="C203" s="132"/>
      <c r="E203" s="132"/>
      <c r="F203" s="132"/>
      <c r="G203" s="174"/>
    </row>
    <row r="204" spans="1:7" x14ac:dyDescent="0.55000000000000004">
      <c r="A204" s="171"/>
      <c r="B204" s="132"/>
      <c r="C204" s="132"/>
      <c r="E204" s="132"/>
      <c r="F204" s="132"/>
      <c r="G204" s="174"/>
    </row>
    <row r="205" spans="1:7" x14ac:dyDescent="0.55000000000000004">
      <c r="A205" s="171"/>
      <c r="B205" s="132"/>
      <c r="C205" s="132"/>
      <c r="E205" s="132"/>
      <c r="F205" s="132"/>
      <c r="G205" s="174"/>
    </row>
    <row r="206" spans="1:7" x14ac:dyDescent="0.55000000000000004">
      <c r="A206" s="171"/>
      <c r="B206" s="132"/>
      <c r="C206" s="132"/>
      <c r="E206" s="132"/>
      <c r="F206" s="132"/>
      <c r="G206" s="174"/>
    </row>
    <row r="207" spans="1:7" x14ac:dyDescent="0.55000000000000004">
      <c r="A207" s="171"/>
      <c r="B207" s="132"/>
      <c r="C207" s="132"/>
      <c r="E207" s="132"/>
      <c r="F207" s="132"/>
      <c r="G207" s="174"/>
    </row>
    <row r="208" spans="1:7" x14ac:dyDescent="0.55000000000000004">
      <c r="A208" s="171"/>
      <c r="B208" s="132"/>
      <c r="C208" s="132"/>
      <c r="E208" s="132"/>
      <c r="F208" s="132"/>
      <c r="G208" s="174"/>
    </row>
    <row r="209" spans="1:7" x14ac:dyDescent="0.55000000000000004">
      <c r="A209" s="171"/>
      <c r="B209" s="132"/>
      <c r="C209" s="132"/>
      <c r="E209" s="132"/>
      <c r="F209" s="132"/>
      <c r="G209" s="174"/>
    </row>
    <row r="210" spans="1:7" x14ac:dyDescent="0.55000000000000004">
      <c r="A210" s="171"/>
      <c r="B210" s="132"/>
      <c r="C210" s="132"/>
      <c r="E210" s="132"/>
      <c r="F210" s="132"/>
      <c r="G210" s="174"/>
    </row>
    <row r="211" spans="1:7" x14ac:dyDescent="0.55000000000000004">
      <c r="A211" s="171"/>
      <c r="B211" s="132"/>
      <c r="C211" s="132"/>
      <c r="E211" s="132"/>
      <c r="F211" s="132"/>
      <c r="G211" s="174"/>
    </row>
    <row r="212" spans="1:7" x14ac:dyDescent="0.55000000000000004">
      <c r="A212" s="171"/>
      <c r="B212" s="132"/>
      <c r="C212" s="132"/>
      <c r="E212" s="132"/>
      <c r="F212" s="132"/>
      <c r="G212" s="174"/>
    </row>
    <row r="213" spans="1:7" x14ac:dyDescent="0.55000000000000004">
      <c r="A213" s="171"/>
      <c r="B213" s="132"/>
      <c r="C213" s="132"/>
      <c r="E213" s="132"/>
      <c r="F213" s="132"/>
      <c r="G213" s="174"/>
    </row>
    <row r="214" spans="1:7" x14ac:dyDescent="0.55000000000000004">
      <c r="A214" s="171"/>
      <c r="B214" s="132"/>
      <c r="C214" s="132"/>
      <c r="E214" s="132"/>
      <c r="F214" s="132"/>
      <c r="G214" s="174"/>
    </row>
    <row r="215" spans="1:7" x14ac:dyDescent="0.55000000000000004">
      <c r="A215" s="171"/>
      <c r="B215" s="132"/>
      <c r="C215" s="132"/>
      <c r="E215" s="132"/>
      <c r="F215" s="132"/>
      <c r="G215" s="174"/>
    </row>
    <row r="216" spans="1:7" x14ac:dyDescent="0.55000000000000004">
      <c r="A216" s="171"/>
      <c r="B216" s="132"/>
      <c r="C216" s="132"/>
      <c r="E216" s="132"/>
      <c r="F216" s="132"/>
      <c r="G216" s="174"/>
    </row>
    <row r="217" spans="1:7" x14ac:dyDescent="0.55000000000000004">
      <c r="A217" s="171"/>
      <c r="B217" s="132"/>
      <c r="C217" s="132"/>
      <c r="E217" s="132"/>
      <c r="F217" s="132"/>
      <c r="G217" s="174"/>
    </row>
    <row r="218" spans="1:7" x14ac:dyDescent="0.55000000000000004">
      <c r="A218" s="171"/>
      <c r="B218" s="132"/>
      <c r="C218" s="132"/>
      <c r="E218" s="132"/>
      <c r="F218" s="132"/>
      <c r="G218" s="174"/>
    </row>
    <row r="219" spans="1:7" x14ac:dyDescent="0.55000000000000004">
      <c r="A219" s="171"/>
      <c r="B219" s="132"/>
      <c r="C219" s="132"/>
      <c r="E219" s="132"/>
      <c r="F219" s="132"/>
      <c r="G219" s="174"/>
    </row>
    <row r="220" spans="1:7" x14ac:dyDescent="0.55000000000000004">
      <c r="A220" s="171"/>
      <c r="B220" s="132"/>
      <c r="C220" s="132"/>
      <c r="E220" s="132"/>
      <c r="F220" s="132"/>
      <c r="G220" s="174"/>
    </row>
    <row r="221" spans="1:7" x14ac:dyDescent="0.55000000000000004">
      <c r="A221" s="171"/>
      <c r="B221" s="132"/>
      <c r="C221" s="132"/>
      <c r="E221" s="132"/>
      <c r="F221" s="132"/>
      <c r="G221" s="174"/>
    </row>
    <row r="222" spans="1:7" x14ac:dyDescent="0.55000000000000004">
      <c r="A222" s="171"/>
      <c r="B222" s="132"/>
      <c r="C222" s="132"/>
      <c r="E222" s="132"/>
      <c r="F222" s="132"/>
      <c r="G222" s="174"/>
    </row>
    <row r="223" spans="1:7" x14ac:dyDescent="0.55000000000000004">
      <c r="A223" s="171"/>
      <c r="B223" s="132"/>
      <c r="C223" s="132"/>
      <c r="E223" s="132"/>
      <c r="F223" s="132"/>
      <c r="G223" s="174"/>
    </row>
    <row r="224" spans="1:7" x14ac:dyDescent="0.55000000000000004">
      <c r="A224" s="171"/>
      <c r="B224" s="132"/>
      <c r="C224" s="132"/>
      <c r="E224" s="132"/>
      <c r="F224" s="132"/>
      <c r="G224" s="174"/>
    </row>
    <row r="225" spans="1:7" x14ac:dyDescent="0.55000000000000004">
      <c r="A225" s="171"/>
      <c r="B225" s="132"/>
      <c r="C225" s="132"/>
      <c r="E225" s="132"/>
      <c r="F225" s="132"/>
      <c r="G225" s="174"/>
    </row>
    <row r="226" spans="1:7" x14ac:dyDescent="0.55000000000000004">
      <c r="A226" s="171"/>
      <c r="B226" s="132"/>
      <c r="C226" s="132"/>
      <c r="E226" s="132"/>
      <c r="F226" s="132"/>
      <c r="G226" s="174"/>
    </row>
    <row r="227" spans="1:7" x14ac:dyDescent="0.55000000000000004">
      <c r="A227" s="171"/>
      <c r="B227" s="132"/>
      <c r="C227" s="132"/>
      <c r="E227" s="132"/>
      <c r="F227" s="132"/>
      <c r="G227" s="174"/>
    </row>
    <row r="228" spans="1:7" x14ac:dyDescent="0.55000000000000004">
      <c r="A228" s="171"/>
      <c r="B228" s="132"/>
      <c r="C228" s="132"/>
      <c r="E228" s="132"/>
      <c r="F228" s="132"/>
      <c r="G228" s="174"/>
    </row>
    <row r="229" spans="1:7" x14ac:dyDescent="0.55000000000000004">
      <c r="A229" s="171"/>
      <c r="B229" s="132"/>
      <c r="C229" s="132"/>
      <c r="E229" s="132"/>
      <c r="F229" s="132"/>
      <c r="G229" s="174"/>
    </row>
    <row r="230" spans="1:7" x14ac:dyDescent="0.55000000000000004">
      <c r="A230" s="171"/>
      <c r="B230" s="132"/>
      <c r="C230" s="132"/>
      <c r="E230" s="132"/>
      <c r="F230" s="132"/>
      <c r="G230" s="174"/>
    </row>
    <row r="231" spans="1:7" x14ac:dyDescent="0.55000000000000004">
      <c r="A231" s="171"/>
      <c r="B231" s="132"/>
      <c r="C231" s="132"/>
      <c r="E231" s="132"/>
      <c r="F231" s="132"/>
      <c r="G231" s="174"/>
    </row>
    <row r="232" spans="1:7" x14ac:dyDescent="0.55000000000000004">
      <c r="A232" s="171"/>
      <c r="B232" s="132"/>
      <c r="C232" s="132"/>
      <c r="E232" s="132"/>
      <c r="F232" s="132"/>
      <c r="G232" s="174"/>
    </row>
    <row r="233" spans="1:7" x14ac:dyDescent="0.55000000000000004">
      <c r="A233" s="171"/>
      <c r="B233" s="132"/>
      <c r="C233" s="132"/>
      <c r="E233" s="132"/>
      <c r="F233" s="132"/>
      <c r="G233" s="174"/>
    </row>
    <row r="234" spans="1:7" x14ac:dyDescent="0.55000000000000004">
      <c r="A234" s="171"/>
      <c r="B234" s="132"/>
      <c r="C234" s="132"/>
      <c r="E234" s="132"/>
      <c r="F234" s="132"/>
      <c r="G234" s="174"/>
    </row>
    <row r="235" spans="1:7" x14ac:dyDescent="0.55000000000000004">
      <c r="A235" s="171"/>
      <c r="B235" s="132"/>
      <c r="C235" s="132"/>
      <c r="E235" s="132"/>
      <c r="F235" s="132"/>
      <c r="G235" s="174"/>
    </row>
    <row r="236" spans="1:7" x14ac:dyDescent="0.55000000000000004">
      <c r="A236" s="171"/>
      <c r="B236" s="132"/>
      <c r="C236" s="132"/>
      <c r="E236" s="132"/>
      <c r="F236" s="132"/>
      <c r="G236" s="174"/>
    </row>
    <row r="237" spans="1:7" x14ac:dyDescent="0.55000000000000004">
      <c r="A237" s="171"/>
      <c r="B237" s="132"/>
      <c r="C237" s="132"/>
      <c r="E237" s="132"/>
      <c r="F237" s="132"/>
      <c r="G237" s="174"/>
    </row>
    <row r="238" spans="1:7" x14ac:dyDescent="0.55000000000000004">
      <c r="A238" s="171"/>
      <c r="B238" s="132"/>
      <c r="C238" s="132"/>
      <c r="E238" s="132"/>
      <c r="F238" s="132"/>
      <c r="G238" s="174"/>
    </row>
    <row r="239" spans="1:7" x14ac:dyDescent="0.55000000000000004">
      <c r="A239" s="171"/>
      <c r="B239" s="132"/>
      <c r="C239" s="132"/>
      <c r="E239" s="132"/>
      <c r="F239" s="132"/>
      <c r="G239" s="174"/>
    </row>
    <row r="240" spans="1:7" x14ac:dyDescent="0.55000000000000004">
      <c r="A240" s="171"/>
      <c r="B240" s="132"/>
      <c r="C240" s="132"/>
      <c r="E240" s="132"/>
      <c r="F240" s="132"/>
      <c r="G240" s="174"/>
    </row>
    <row r="241" spans="1:7" x14ac:dyDescent="0.55000000000000004">
      <c r="A241" s="171"/>
      <c r="B241" s="132"/>
      <c r="C241" s="132"/>
      <c r="E241" s="132"/>
      <c r="F241" s="132"/>
      <c r="G241" s="174"/>
    </row>
    <row r="242" spans="1:7" x14ac:dyDescent="0.55000000000000004">
      <c r="A242" s="171"/>
      <c r="B242" s="132"/>
      <c r="C242" s="132"/>
      <c r="E242" s="132"/>
      <c r="F242" s="132"/>
      <c r="G242" s="174"/>
    </row>
    <row r="243" spans="1:7" x14ac:dyDescent="0.55000000000000004">
      <c r="A243" s="171"/>
      <c r="B243" s="132"/>
      <c r="C243" s="132"/>
      <c r="E243" s="132"/>
      <c r="F243" s="132"/>
      <c r="G243" s="174"/>
    </row>
    <row r="244" spans="1:7" x14ac:dyDescent="0.55000000000000004">
      <c r="A244" s="171"/>
      <c r="B244" s="132"/>
      <c r="C244" s="132"/>
      <c r="E244" s="132"/>
      <c r="F244" s="132"/>
      <c r="G244" s="174"/>
    </row>
    <row r="245" spans="1:7" x14ac:dyDescent="0.55000000000000004">
      <c r="A245" s="171"/>
      <c r="B245" s="132"/>
      <c r="C245" s="132"/>
      <c r="E245" s="132"/>
      <c r="F245" s="132"/>
      <c r="G245" s="174"/>
    </row>
    <row r="246" spans="1:7" x14ac:dyDescent="0.55000000000000004">
      <c r="A246" s="171"/>
      <c r="B246" s="132"/>
      <c r="C246" s="132"/>
      <c r="E246" s="132"/>
      <c r="F246" s="132"/>
      <c r="G246" s="174"/>
    </row>
    <row r="247" spans="1:7" x14ac:dyDescent="0.55000000000000004">
      <c r="A247" s="171"/>
      <c r="B247" s="132"/>
      <c r="C247" s="132"/>
      <c r="E247" s="132"/>
      <c r="F247" s="132"/>
      <c r="G247" s="174"/>
    </row>
    <row r="248" spans="1:7" x14ac:dyDescent="0.55000000000000004">
      <c r="A248" s="171"/>
      <c r="B248" s="132"/>
      <c r="C248" s="132"/>
      <c r="E248" s="132"/>
      <c r="F248" s="132"/>
      <c r="G248" s="174"/>
    </row>
    <row r="249" spans="1:7" x14ac:dyDescent="0.55000000000000004">
      <c r="A249" s="171"/>
      <c r="B249" s="132"/>
      <c r="C249" s="132"/>
      <c r="E249" s="132"/>
      <c r="F249" s="132"/>
      <c r="G249" s="174"/>
    </row>
    <row r="250" spans="1:7" x14ac:dyDescent="0.55000000000000004">
      <c r="A250" s="171"/>
      <c r="B250" s="132"/>
      <c r="C250" s="132"/>
      <c r="E250" s="132"/>
      <c r="F250" s="132"/>
      <c r="G250" s="174"/>
    </row>
    <row r="251" spans="1:7" x14ac:dyDescent="0.55000000000000004">
      <c r="A251" s="171"/>
      <c r="B251" s="132"/>
      <c r="C251" s="132"/>
      <c r="E251" s="132"/>
      <c r="F251" s="132"/>
      <c r="G251" s="174"/>
    </row>
    <row r="252" spans="1:7" x14ac:dyDescent="0.55000000000000004">
      <c r="A252" s="171"/>
      <c r="B252" s="132"/>
      <c r="C252" s="132"/>
      <c r="E252" s="132"/>
      <c r="F252" s="132"/>
      <c r="G252" s="174"/>
    </row>
    <row r="253" spans="1:7" x14ac:dyDescent="0.55000000000000004">
      <c r="A253" s="171"/>
      <c r="B253" s="132"/>
      <c r="C253" s="132"/>
      <c r="E253" s="132"/>
      <c r="F253" s="132"/>
      <c r="G253" s="174"/>
    </row>
    <row r="254" spans="1:7" x14ac:dyDescent="0.55000000000000004">
      <c r="A254" s="171"/>
      <c r="B254" s="132"/>
      <c r="C254" s="132"/>
      <c r="E254" s="132"/>
      <c r="F254" s="132"/>
      <c r="G254" s="174"/>
    </row>
    <row r="255" spans="1:7" x14ac:dyDescent="0.55000000000000004">
      <c r="A255" s="171"/>
      <c r="B255" s="132"/>
      <c r="C255" s="132"/>
      <c r="E255" s="132"/>
      <c r="F255" s="132"/>
      <c r="G255" s="174"/>
    </row>
    <row r="256" spans="1:7" x14ac:dyDescent="0.55000000000000004">
      <c r="A256" s="171"/>
      <c r="B256" s="132"/>
      <c r="C256" s="132"/>
      <c r="E256" s="132"/>
      <c r="F256" s="132"/>
      <c r="G256" s="174"/>
    </row>
    <row r="257" spans="1:7" x14ac:dyDescent="0.55000000000000004">
      <c r="A257" s="171"/>
      <c r="B257" s="132"/>
      <c r="C257" s="132"/>
      <c r="E257" s="132"/>
      <c r="F257" s="132"/>
      <c r="G257" s="174"/>
    </row>
    <row r="258" spans="1:7" x14ac:dyDescent="0.55000000000000004">
      <c r="A258" s="171"/>
      <c r="B258" s="132"/>
      <c r="C258" s="132"/>
      <c r="E258" s="132"/>
      <c r="F258" s="132"/>
      <c r="G258" s="174"/>
    </row>
    <row r="259" spans="1:7" x14ac:dyDescent="0.55000000000000004">
      <c r="A259" s="171"/>
      <c r="B259" s="132"/>
      <c r="C259" s="132"/>
      <c r="E259" s="132"/>
      <c r="F259" s="132"/>
      <c r="G259" s="174"/>
    </row>
    <row r="260" spans="1:7" x14ac:dyDescent="0.55000000000000004">
      <c r="A260" s="171"/>
      <c r="B260" s="132"/>
      <c r="C260" s="132"/>
      <c r="E260" s="132"/>
      <c r="F260" s="132"/>
      <c r="G260" s="174"/>
    </row>
    <row r="261" spans="1:7" x14ac:dyDescent="0.55000000000000004">
      <c r="A261" s="171"/>
      <c r="B261" s="132"/>
      <c r="C261" s="132"/>
      <c r="E261" s="132"/>
      <c r="F261" s="132"/>
      <c r="G261" s="174"/>
    </row>
    <row r="262" spans="1:7" x14ac:dyDescent="0.55000000000000004">
      <c r="A262" s="171"/>
      <c r="B262" s="132"/>
      <c r="C262" s="132"/>
      <c r="E262" s="132"/>
      <c r="F262" s="132"/>
      <c r="G262" s="174"/>
    </row>
    <row r="263" spans="1:7" x14ac:dyDescent="0.55000000000000004">
      <c r="A263" s="171"/>
      <c r="B263" s="132"/>
      <c r="C263" s="132"/>
      <c r="E263" s="132"/>
      <c r="F263" s="132"/>
      <c r="G263" s="174"/>
    </row>
    <row r="264" spans="1:7" x14ac:dyDescent="0.55000000000000004">
      <c r="A264" s="171"/>
      <c r="B264" s="132"/>
      <c r="C264" s="132"/>
      <c r="E264" s="132"/>
      <c r="F264" s="132"/>
      <c r="G264" s="174"/>
    </row>
    <row r="265" spans="1:7" x14ac:dyDescent="0.55000000000000004">
      <c r="A265" s="171"/>
      <c r="B265" s="132"/>
      <c r="C265" s="132"/>
      <c r="E265" s="132"/>
      <c r="F265" s="132"/>
      <c r="G265" s="174"/>
    </row>
    <row r="266" spans="1:7" x14ac:dyDescent="0.55000000000000004">
      <c r="A266" s="171"/>
      <c r="B266" s="132"/>
      <c r="C266" s="132"/>
      <c r="E266" s="132"/>
      <c r="F266" s="132"/>
      <c r="G266" s="174"/>
    </row>
    <row r="267" spans="1:7" x14ac:dyDescent="0.55000000000000004">
      <c r="A267" s="171"/>
      <c r="B267" s="132"/>
      <c r="C267" s="132"/>
      <c r="E267" s="132"/>
      <c r="F267" s="132"/>
      <c r="G267" s="174"/>
    </row>
    <row r="268" spans="1:7" x14ac:dyDescent="0.55000000000000004">
      <c r="A268" s="171"/>
      <c r="B268" s="132"/>
      <c r="C268" s="132"/>
      <c r="E268" s="132"/>
      <c r="F268" s="132"/>
      <c r="G268" s="174"/>
    </row>
    <row r="269" spans="1:7" x14ac:dyDescent="0.55000000000000004">
      <c r="A269" s="171"/>
      <c r="B269" s="132"/>
      <c r="C269" s="132"/>
      <c r="E269" s="132"/>
      <c r="F269" s="132"/>
      <c r="G269" s="174"/>
    </row>
    <row r="270" spans="1:7" x14ac:dyDescent="0.55000000000000004">
      <c r="A270" s="171"/>
      <c r="B270" s="132"/>
      <c r="C270" s="132"/>
      <c r="E270" s="132"/>
      <c r="F270" s="132"/>
      <c r="G270" s="174"/>
    </row>
    <row r="271" spans="1:7" x14ac:dyDescent="0.55000000000000004">
      <c r="A271" s="171"/>
      <c r="B271" s="132"/>
      <c r="C271" s="132"/>
      <c r="E271" s="132"/>
      <c r="F271" s="132"/>
      <c r="G271" s="174"/>
    </row>
    <row r="272" spans="1:7" x14ac:dyDescent="0.55000000000000004">
      <c r="A272" s="171"/>
      <c r="B272" s="132"/>
      <c r="C272" s="132"/>
      <c r="E272" s="132"/>
      <c r="F272" s="132"/>
      <c r="G272" s="174"/>
    </row>
    <row r="273" spans="1:7" x14ac:dyDescent="0.55000000000000004">
      <c r="A273" s="171"/>
      <c r="B273" s="132"/>
      <c r="C273" s="132"/>
      <c r="E273" s="132"/>
      <c r="F273" s="132"/>
      <c r="G273" s="174"/>
    </row>
    <row r="274" spans="1:7" x14ac:dyDescent="0.55000000000000004">
      <c r="A274" s="171"/>
      <c r="B274" s="132"/>
      <c r="C274" s="132"/>
      <c r="E274" s="132"/>
      <c r="F274" s="132"/>
      <c r="G274" s="174"/>
    </row>
    <row r="275" spans="1:7" x14ac:dyDescent="0.55000000000000004">
      <c r="A275" s="171"/>
      <c r="B275" s="132"/>
      <c r="C275" s="132"/>
      <c r="E275" s="132"/>
      <c r="F275" s="132"/>
      <c r="G275" s="174"/>
    </row>
    <row r="276" spans="1:7" x14ac:dyDescent="0.55000000000000004">
      <c r="A276" s="171"/>
      <c r="B276" s="132"/>
      <c r="C276" s="132"/>
      <c r="E276" s="132"/>
      <c r="F276" s="132"/>
      <c r="G276" s="174"/>
    </row>
    <row r="277" spans="1:7" x14ac:dyDescent="0.55000000000000004">
      <c r="A277" s="171"/>
      <c r="B277" s="132"/>
      <c r="C277" s="132"/>
      <c r="E277" s="132"/>
      <c r="F277" s="132"/>
      <c r="G277" s="174"/>
    </row>
    <row r="278" spans="1:7" x14ac:dyDescent="0.55000000000000004">
      <c r="A278" s="171"/>
      <c r="B278" s="132"/>
      <c r="C278" s="132"/>
      <c r="E278" s="132"/>
      <c r="F278" s="132"/>
      <c r="G278" s="174"/>
    </row>
    <row r="279" spans="1:7" x14ac:dyDescent="0.55000000000000004">
      <c r="A279" s="171"/>
      <c r="B279" s="132"/>
      <c r="C279" s="132"/>
      <c r="E279" s="132"/>
      <c r="F279" s="132"/>
      <c r="G279" s="174"/>
    </row>
    <row r="280" spans="1:7" x14ac:dyDescent="0.55000000000000004">
      <c r="A280" s="171"/>
      <c r="B280" s="132"/>
      <c r="C280" s="132"/>
      <c r="E280" s="132"/>
      <c r="F280" s="132"/>
      <c r="G280" s="174"/>
    </row>
    <row r="281" spans="1:7" x14ac:dyDescent="0.55000000000000004">
      <c r="A281" s="171"/>
      <c r="B281" s="132"/>
      <c r="C281" s="132"/>
      <c r="E281" s="132"/>
      <c r="F281" s="132"/>
      <c r="G281" s="174"/>
    </row>
    <row r="282" spans="1:7" x14ac:dyDescent="0.55000000000000004">
      <c r="A282" s="171"/>
      <c r="B282" s="132"/>
      <c r="C282" s="132"/>
      <c r="E282" s="132"/>
      <c r="F282" s="132"/>
      <c r="G282" s="174"/>
    </row>
  </sheetData>
  <mergeCells count="179">
    <mergeCell ref="B177:C177"/>
    <mergeCell ref="B178:C178"/>
    <mergeCell ref="B179:C179"/>
    <mergeCell ref="B180:C180"/>
    <mergeCell ref="B181:C181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39:C139"/>
    <mergeCell ref="B141:C141"/>
    <mergeCell ref="B143:C143"/>
    <mergeCell ref="B144:C144"/>
    <mergeCell ref="B145:C145"/>
    <mergeCell ref="B146:C146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A56:G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G1"/>
    <mergeCell ref="A2:G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2.1.2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2022-03-09T07:01:47Z</dcterms:created>
  <dcterms:modified xsi:type="dcterms:W3CDTF">2022-03-09T07:01:55Z</dcterms:modified>
</cp:coreProperties>
</file>