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44" i="2" l="1"/>
  <c r="GE43" i="2"/>
  <c r="GB43" i="2"/>
  <c r="FV43" i="2"/>
  <c r="FS43" i="2"/>
  <c r="FW43" i="2" s="1"/>
  <c r="FK43" i="2"/>
  <c r="FJ43" i="2"/>
  <c r="ES43" i="2"/>
  <c r="EQ43" i="2"/>
  <c r="EP43" i="2"/>
  <c r="ED43" i="2"/>
  <c r="DW43" i="2"/>
  <c r="DR43" i="2"/>
  <c r="DM43" i="2"/>
  <c r="DC43" i="2"/>
  <c r="CW43" i="2"/>
  <c r="CR43" i="2"/>
  <c r="CY43" i="2" s="1"/>
  <c r="CL43" i="2"/>
  <c r="CE43" i="2"/>
  <c r="BX43" i="2"/>
  <c r="BQ43" i="2"/>
  <c r="BP43" i="2"/>
  <c r="BD43" i="2"/>
  <c r="AT43" i="2"/>
  <c r="BF43" i="2" s="1"/>
  <c r="AM43" i="2"/>
  <c r="AJ43" i="2"/>
  <c r="AE43" i="2"/>
  <c r="AA43" i="2"/>
  <c r="X43" i="2"/>
  <c r="T43" i="2"/>
  <c r="P43" i="2"/>
  <c r="M43" i="2"/>
  <c r="F43" i="2"/>
  <c r="FC42" i="2"/>
  <c r="EU42" i="2"/>
  <c r="EM42" i="2"/>
  <c r="EE42" i="2"/>
  <c r="BS42" i="2"/>
  <c r="BK42" i="2"/>
  <c r="W42" i="2"/>
  <c r="O42" i="2"/>
  <c r="FL41" i="2"/>
  <c r="FI41" i="2"/>
  <c r="FI42" i="2" s="1"/>
  <c r="FH41" i="2"/>
  <c r="FH42" i="2" s="1"/>
  <c r="FG41" i="2"/>
  <c r="FG42" i="2" s="1"/>
  <c r="FF41" i="2"/>
  <c r="FF42" i="2" s="1"/>
  <c r="FE41" i="2"/>
  <c r="FE42" i="2" s="1"/>
  <c r="FD41" i="2"/>
  <c r="FD42" i="2" s="1"/>
  <c r="FC41" i="2"/>
  <c r="FB41" i="2"/>
  <c r="FB42" i="2" s="1"/>
  <c r="FA41" i="2"/>
  <c r="FA42" i="2" s="1"/>
  <c r="EZ41" i="2"/>
  <c r="EZ42" i="2" s="1"/>
  <c r="EY41" i="2"/>
  <c r="EY42" i="2" s="1"/>
  <c r="EX41" i="2"/>
  <c r="EX42" i="2" s="1"/>
  <c r="EW41" i="2"/>
  <c r="EW42" i="2" s="1"/>
  <c r="EV41" i="2"/>
  <c r="EU41" i="2"/>
  <c r="ET41" i="2"/>
  <c r="ET42" i="2" s="1"/>
  <c r="EN41" i="2"/>
  <c r="EN42" i="2" s="1"/>
  <c r="EF41" i="2"/>
  <c r="EF42" i="2" s="1"/>
  <c r="DY41" i="2"/>
  <c r="DY42" i="2" s="1"/>
  <c r="DX41" i="2"/>
  <c r="DX42" i="2" s="1"/>
  <c r="DW41" i="2"/>
  <c r="DP41" i="2"/>
  <c r="DC41" i="2"/>
  <c r="CB41" i="2"/>
  <c r="CB42" i="2" s="1"/>
  <c r="BT41" i="2"/>
  <c r="BT42" i="2" s="1"/>
  <c r="BO41" i="2"/>
  <c r="BO42" i="2" s="1"/>
  <c r="BN41" i="2"/>
  <c r="BN42" i="2" s="1"/>
  <c r="BM41" i="2"/>
  <c r="BM42" i="2" s="1"/>
  <c r="BL41" i="2"/>
  <c r="BL42" i="2" s="1"/>
  <c r="BK41" i="2"/>
  <c r="BJ41" i="2"/>
  <c r="BJ42" i="2" s="1"/>
  <c r="BI41" i="2"/>
  <c r="BI42" i="2" s="1"/>
  <c r="BH41" i="2"/>
  <c r="BH42" i="2" s="1"/>
  <c r="BG41" i="2"/>
  <c r="BG42" i="2" s="1"/>
  <c r="AV41" i="2"/>
  <c r="AV42" i="2" s="1"/>
  <c r="AN41" i="2"/>
  <c r="AN42" i="2" s="1"/>
  <c r="AL41" i="2"/>
  <c r="AL42" i="2" s="1"/>
  <c r="AK41" i="2"/>
  <c r="AK42" i="2" s="1"/>
  <c r="AI41" i="2"/>
  <c r="AI42" i="2" s="1"/>
  <c r="AH41" i="2"/>
  <c r="AJ41" i="2" s="1"/>
  <c r="AG41" i="2"/>
  <c r="AG42" i="2" s="1"/>
  <c r="AF41" i="2"/>
  <c r="AF42" i="2" s="1"/>
  <c r="AD41" i="2"/>
  <c r="AD42" i="2" s="1"/>
  <c r="AC41" i="2"/>
  <c r="AC42" i="2" s="1"/>
  <c r="AB41" i="2"/>
  <c r="AB42" i="2" s="1"/>
  <c r="Z41" i="2"/>
  <c r="Z42" i="2" s="1"/>
  <c r="Y41" i="2"/>
  <c r="Y42" i="2" s="1"/>
  <c r="W41" i="2"/>
  <c r="V41" i="2"/>
  <c r="V42" i="2" s="1"/>
  <c r="U41" i="2"/>
  <c r="U42" i="2" s="1"/>
  <c r="S41" i="2"/>
  <c r="S42" i="2" s="1"/>
  <c r="R41" i="2"/>
  <c r="R42" i="2" s="1"/>
  <c r="Q41" i="2"/>
  <c r="Q42" i="2" s="1"/>
  <c r="O41" i="2"/>
  <c r="N41" i="2"/>
  <c r="N42" i="2" s="1"/>
  <c r="H41" i="2"/>
  <c r="H42" i="2" s="1"/>
  <c r="GE40" i="2"/>
  <c r="GB40" i="2"/>
  <c r="FW40" i="2"/>
  <c r="FV40" i="2"/>
  <c r="FS40" i="2"/>
  <c r="FK40" i="2"/>
  <c r="FJ40" i="2"/>
  <c r="ES40" i="2"/>
  <c r="EP40" i="2"/>
  <c r="ED40" i="2"/>
  <c r="EQ40" i="2" s="1"/>
  <c r="DR40" i="2"/>
  <c r="DU40" i="2" s="1"/>
  <c r="DN40" i="2"/>
  <c r="DM40" i="2"/>
  <c r="CW40" i="2"/>
  <c r="CR40" i="2"/>
  <c r="CY40" i="2" s="1"/>
  <c r="CN40" i="2"/>
  <c r="CL40" i="2"/>
  <c r="CE40" i="2"/>
  <c r="BX40" i="2"/>
  <c r="BQ40" i="2"/>
  <c r="BP40" i="2"/>
  <c r="AX40" i="2"/>
  <c r="AX41" i="2" s="1"/>
  <c r="AX42" i="2" s="1"/>
  <c r="AW40" i="2"/>
  <c r="AW41" i="2" s="1"/>
  <c r="AW42" i="2" s="1"/>
  <c r="AO40" i="2"/>
  <c r="AM40" i="2"/>
  <c r="AJ40" i="2"/>
  <c r="AE40" i="2"/>
  <c r="AA40" i="2"/>
  <c r="X40" i="2"/>
  <c r="T40" i="2"/>
  <c r="P40" i="2"/>
  <c r="M40" i="2"/>
  <c r="F40" i="2"/>
  <c r="GE39" i="2"/>
  <c r="GB39" i="2"/>
  <c r="FO39" i="2"/>
  <c r="FK39" i="2"/>
  <c r="FJ39" i="2"/>
  <c r="ES39" i="2"/>
  <c r="EP39" i="2"/>
  <c r="ED39" i="2"/>
  <c r="EQ39" i="2" s="1"/>
  <c r="DR39" i="2"/>
  <c r="DU39" i="2" s="1"/>
  <c r="DN39" i="2"/>
  <c r="DM39" i="2"/>
  <c r="CX39" i="2"/>
  <c r="CX41" i="2" s="1"/>
  <c r="CX42" i="2" s="1"/>
  <c r="CV39" i="2"/>
  <c r="CV41" i="2" s="1"/>
  <c r="CV42" i="2" s="1"/>
  <c r="CU39" i="2"/>
  <c r="CU41" i="2" s="1"/>
  <c r="CU42" i="2" s="1"/>
  <c r="CT39" i="2"/>
  <c r="CT41" i="2" s="1"/>
  <c r="CT42" i="2" s="1"/>
  <c r="CS39" i="2"/>
  <c r="CS41" i="2" s="1"/>
  <c r="CS42" i="2" s="1"/>
  <c r="CQ39" i="2"/>
  <c r="CQ41" i="2" s="1"/>
  <c r="CQ42" i="2" s="1"/>
  <c r="CP39" i="2"/>
  <c r="CP41" i="2" s="1"/>
  <c r="CP42" i="2" s="1"/>
  <c r="CO39" i="2"/>
  <c r="CO41" i="2" s="1"/>
  <c r="CO42" i="2" s="1"/>
  <c r="CN39" i="2"/>
  <c r="CL39" i="2"/>
  <c r="CE39" i="2"/>
  <c r="BX39" i="2"/>
  <c r="BQ39" i="2"/>
  <c r="BP39" i="2"/>
  <c r="BA39" i="2"/>
  <c r="BA41" i="2" s="1"/>
  <c r="BA42" i="2" s="1"/>
  <c r="AZ39" i="2"/>
  <c r="AZ41" i="2" s="1"/>
  <c r="AZ42" i="2" s="1"/>
  <c r="AV39" i="2"/>
  <c r="AU39" i="2"/>
  <c r="BD39" i="2" s="1"/>
  <c r="AT39" i="2"/>
  <c r="AT41" i="2" s="1"/>
  <c r="AS39" i="2"/>
  <c r="AS41" i="2" s="1"/>
  <c r="AS42" i="2" s="1"/>
  <c r="AR39" i="2"/>
  <c r="AR41" i="2" s="1"/>
  <c r="AR42" i="2" s="1"/>
  <c r="AO39" i="2"/>
  <c r="AM39" i="2"/>
  <c r="AJ39" i="2"/>
  <c r="AE39" i="2"/>
  <c r="AA39" i="2"/>
  <c r="X39" i="2"/>
  <c r="T39" i="2"/>
  <c r="P39" i="2"/>
  <c r="M39" i="2"/>
  <c r="F39" i="2"/>
  <c r="GB38" i="2"/>
  <c r="GE38" i="2" s="1"/>
  <c r="FV38" i="2"/>
  <c r="FS38" i="2"/>
  <c r="FW38" i="2" s="1"/>
  <c r="FK38" i="2"/>
  <c r="FJ38" i="2"/>
  <c r="ES38" i="2"/>
  <c r="EP38" i="2"/>
  <c r="EQ38" i="2" s="1"/>
  <c r="ED38" i="2"/>
  <c r="DU38" i="2"/>
  <c r="DR38" i="2"/>
  <c r="DN38" i="2"/>
  <c r="DM38" i="2"/>
  <c r="CW38" i="2"/>
  <c r="CR38" i="2"/>
  <c r="CY38" i="2" s="1"/>
  <c r="CL38" i="2"/>
  <c r="CE38" i="2"/>
  <c r="BX38" i="2"/>
  <c r="CN38" i="2" s="1"/>
  <c r="BQ38" i="2"/>
  <c r="BP38" i="2"/>
  <c r="BE38" i="2"/>
  <c r="BF38" i="2" s="1"/>
  <c r="BD38" i="2"/>
  <c r="AM38" i="2"/>
  <c r="AJ38" i="2"/>
  <c r="AO38" i="2" s="1"/>
  <c r="AE38" i="2"/>
  <c r="AA38" i="2"/>
  <c r="X38" i="2"/>
  <c r="T38" i="2"/>
  <c r="P38" i="2"/>
  <c r="L38" i="2"/>
  <c r="L41" i="2" s="1"/>
  <c r="L42" i="2" s="1"/>
  <c r="K38" i="2"/>
  <c r="K41" i="2" s="1"/>
  <c r="K42" i="2" s="1"/>
  <c r="J38" i="2"/>
  <c r="J41" i="2" s="1"/>
  <c r="J42" i="2" s="1"/>
  <c r="I38" i="2"/>
  <c r="I41" i="2" s="1"/>
  <c r="I42" i="2" s="1"/>
  <c r="H38" i="2"/>
  <c r="G38" i="2"/>
  <c r="G41" i="2" s="1"/>
  <c r="G42" i="2" s="1"/>
  <c r="E38" i="2"/>
  <c r="E41" i="2" s="1"/>
  <c r="E42" i="2" s="1"/>
  <c r="D38" i="2"/>
  <c r="GB37" i="2"/>
  <c r="GE37" i="2" s="1"/>
  <c r="FV37" i="2"/>
  <c r="FS37" i="2"/>
  <c r="FW37" i="2" s="1"/>
  <c r="FJ37" i="2"/>
  <c r="FK37" i="2" s="1"/>
  <c r="ES37" i="2"/>
  <c r="EP37" i="2"/>
  <c r="ED37" i="2"/>
  <c r="EQ37" i="2" s="1"/>
  <c r="DR37" i="2"/>
  <c r="DU37" i="2" s="1"/>
  <c r="DM37" i="2"/>
  <c r="DN37" i="2" s="1"/>
  <c r="CY37" i="2"/>
  <c r="CW37" i="2"/>
  <c r="CR37" i="2"/>
  <c r="CN37" i="2"/>
  <c r="CL37" i="2"/>
  <c r="CE37" i="2"/>
  <c r="BX37" i="2"/>
  <c r="BQ37" i="2"/>
  <c r="BP37" i="2"/>
  <c r="BD37" i="2"/>
  <c r="BF37" i="2" s="1"/>
  <c r="AM37" i="2"/>
  <c r="AO37" i="2" s="1"/>
  <c r="AJ37" i="2"/>
  <c r="AE37" i="2"/>
  <c r="AA37" i="2"/>
  <c r="X37" i="2"/>
  <c r="T37" i="2"/>
  <c r="P37" i="2"/>
  <c r="F37" i="2"/>
  <c r="M37" i="2" s="1"/>
  <c r="GE36" i="2"/>
  <c r="GB36" i="2"/>
  <c r="FV36" i="2"/>
  <c r="FS36" i="2"/>
  <c r="FW36" i="2" s="1"/>
  <c r="FJ36" i="2"/>
  <c r="FK36" i="2" s="1"/>
  <c r="ES36" i="2"/>
  <c r="EQ36" i="2"/>
  <c r="EP36" i="2"/>
  <c r="ED36" i="2"/>
  <c r="DR36" i="2"/>
  <c r="DU36" i="2" s="1"/>
  <c r="DQ36" i="2"/>
  <c r="DQ41" i="2" s="1"/>
  <c r="DQ42" i="2" s="1"/>
  <c r="DP36" i="2"/>
  <c r="DM36" i="2"/>
  <c r="DN36" i="2" s="1"/>
  <c r="CY36" i="2"/>
  <c r="CW36" i="2"/>
  <c r="CR36" i="2"/>
  <c r="CN36" i="2"/>
  <c r="CL36" i="2"/>
  <c r="CE36" i="2"/>
  <c r="BX36" i="2"/>
  <c r="BQ36" i="2"/>
  <c r="BP36" i="2"/>
  <c r="BD36" i="2"/>
  <c r="BF36" i="2" s="1"/>
  <c r="AM36" i="2"/>
  <c r="AJ36" i="2"/>
  <c r="AO36" i="2" s="1"/>
  <c r="AE36" i="2"/>
  <c r="AA36" i="2"/>
  <c r="X36" i="2"/>
  <c r="T36" i="2"/>
  <c r="P36" i="2"/>
  <c r="F36" i="2"/>
  <c r="M36" i="2" s="1"/>
  <c r="GE35" i="2"/>
  <c r="GB35" i="2"/>
  <c r="FV35" i="2"/>
  <c r="FS35" i="2"/>
  <c r="FW35" i="2" s="1"/>
  <c r="FJ35" i="2"/>
  <c r="FK35" i="2" s="1"/>
  <c r="ES35" i="2"/>
  <c r="EQ35" i="2"/>
  <c r="EP35" i="2"/>
  <c r="ED35" i="2"/>
  <c r="DR35" i="2"/>
  <c r="DU35" i="2" s="1"/>
  <c r="DM35" i="2"/>
  <c r="DN35" i="2" s="1"/>
  <c r="CW35" i="2"/>
  <c r="CR35" i="2"/>
  <c r="CL35" i="2"/>
  <c r="CE35" i="2"/>
  <c r="BX35" i="2"/>
  <c r="CN35" i="2" s="1"/>
  <c r="BQ35" i="2"/>
  <c r="BP35" i="2"/>
  <c r="BF35" i="2"/>
  <c r="BD35" i="2"/>
  <c r="AM35" i="2"/>
  <c r="AO35" i="2" s="1"/>
  <c r="AJ35" i="2"/>
  <c r="AE35" i="2"/>
  <c r="AA35" i="2"/>
  <c r="X35" i="2"/>
  <c r="T35" i="2"/>
  <c r="P35" i="2"/>
  <c r="AP35" i="2" s="1"/>
  <c r="F35" i="2"/>
  <c r="M35" i="2" s="1"/>
  <c r="GE34" i="2"/>
  <c r="GB34" i="2"/>
  <c r="FW34" i="2"/>
  <c r="FV34" i="2"/>
  <c r="FS34" i="2"/>
  <c r="FJ34" i="2"/>
  <c r="FK34" i="2" s="1"/>
  <c r="ES34" i="2"/>
  <c r="EO34" i="2"/>
  <c r="EO41" i="2" s="1"/>
  <c r="EO42" i="2" s="1"/>
  <c r="EN34" i="2"/>
  <c r="EM34" i="2"/>
  <c r="EM41" i="2" s="1"/>
  <c r="EL34" i="2"/>
  <c r="EL41" i="2" s="1"/>
  <c r="EL42" i="2" s="1"/>
  <c r="EK34" i="2"/>
  <c r="EK41" i="2" s="1"/>
  <c r="EK42" i="2" s="1"/>
  <c r="EJ34" i="2"/>
  <c r="EJ41" i="2" s="1"/>
  <c r="EJ42" i="2" s="1"/>
  <c r="EI34" i="2"/>
  <c r="EI41" i="2" s="1"/>
  <c r="EI42" i="2" s="1"/>
  <c r="EH34" i="2"/>
  <c r="EH41" i="2" s="1"/>
  <c r="EH42" i="2" s="1"/>
  <c r="EG34" i="2"/>
  <c r="EF34" i="2"/>
  <c r="EC34" i="2"/>
  <c r="EC41" i="2" s="1"/>
  <c r="EC42" i="2" s="1"/>
  <c r="EB34" i="2"/>
  <c r="EB41" i="2" s="1"/>
  <c r="EB42" i="2" s="1"/>
  <c r="EA34" i="2"/>
  <c r="EA41" i="2" s="1"/>
  <c r="EA42" i="2" s="1"/>
  <c r="DZ34" i="2"/>
  <c r="ED34" i="2" s="1"/>
  <c r="DX34" i="2"/>
  <c r="DU34" i="2"/>
  <c r="DR34" i="2"/>
  <c r="DM34" i="2"/>
  <c r="DN34" i="2" s="1"/>
  <c r="CY34" i="2"/>
  <c r="CW34" i="2"/>
  <c r="CR34" i="2"/>
  <c r="CL34" i="2"/>
  <c r="CE34" i="2"/>
  <c r="BX34" i="2"/>
  <c r="BR34" i="2"/>
  <c r="BR41" i="2" s="1"/>
  <c r="BR42" i="2" s="1"/>
  <c r="BQ34" i="2"/>
  <c r="BP34" i="2"/>
  <c r="BF34" i="2"/>
  <c r="BD34" i="2"/>
  <c r="AO34" i="2"/>
  <c r="AM34" i="2"/>
  <c r="AJ34" i="2"/>
  <c r="AE34" i="2"/>
  <c r="AA34" i="2"/>
  <c r="X34" i="2"/>
  <c r="T34" i="2"/>
  <c r="P34" i="2"/>
  <c r="AP34" i="2" s="1"/>
  <c r="M34" i="2"/>
  <c r="F34" i="2"/>
  <c r="GE33" i="2"/>
  <c r="GB33" i="2"/>
  <c r="FV33" i="2"/>
  <c r="FS33" i="2"/>
  <c r="FW33" i="2" s="1"/>
  <c r="FK33" i="2"/>
  <c r="FJ33" i="2"/>
  <c r="ES33" i="2"/>
  <c r="EQ33" i="2"/>
  <c r="EP33" i="2"/>
  <c r="ED33" i="2"/>
  <c r="DV33" i="2"/>
  <c r="DV41" i="2" s="1"/>
  <c r="DV42" i="2" s="1"/>
  <c r="DR33" i="2"/>
  <c r="DU33" i="2" s="1"/>
  <c r="DM33" i="2"/>
  <c r="DN33" i="2" s="1"/>
  <c r="CY33" i="2"/>
  <c r="CW33" i="2"/>
  <c r="CR33" i="2"/>
  <c r="CL33" i="2"/>
  <c r="CH33" i="2"/>
  <c r="CH41" i="2" s="1"/>
  <c r="CH42" i="2" s="1"/>
  <c r="CG33" i="2"/>
  <c r="CG41" i="2" s="1"/>
  <c r="CG42" i="2" s="1"/>
  <c r="CC33" i="2"/>
  <c r="CC41" i="2" s="1"/>
  <c r="CC42" i="2" s="1"/>
  <c r="CB33" i="2"/>
  <c r="CA33" i="2"/>
  <c r="BZ33" i="2"/>
  <c r="BZ41" i="2" s="1"/>
  <c r="BZ42" i="2" s="1"/>
  <c r="BX33" i="2"/>
  <c r="BW33" i="2"/>
  <c r="BW41" i="2" s="1"/>
  <c r="BW42" i="2" s="1"/>
  <c r="BV33" i="2"/>
  <c r="BV41" i="2" s="1"/>
  <c r="BV42" i="2" s="1"/>
  <c r="BU33" i="2"/>
  <c r="BU41" i="2" s="1"/>
  <c r="BU42" i="2" s="1"/>
  <c r="BT33" i="2"/>
  <c r="BP33" i="2"/>
  <c r="BQ33" i="2" s="1"/>
  <c r="BD33" i="2"/>
  <c r="BF33" i="2" s="1"/>
  <c r="AP33" i="2"/>
  <c r="AM33" i="2"/>
  <c r="AJ33" i="2"/>
  <c r="AO33" i="2" s="1"/>
  <c r="AE33" i="2"/>
  <c r="AA33" i="2"/>
  <c r="X33" i="2"/>
  <c r="T33" i="2"/>
  <c r="P33" i="2"/>
  <c r="F33" i="2"/>
  <c r="M33" i="2" s="1"/>
  <c r="GB32" i="2"/>
  <c r="GE32" i="2" s="1"/>
  <c r="FV32" i="2"/>
  <c r="FS32" i="2"/>
  <c r="FW32" i="2" s="1"/>
  <c r="FJ32" i="2"/>
  <c r="FK32" i="2" s="1"/>
  <c r="ES32" i="2"/>
  <c r="EP32" i="2"/>
  <c r="ED32" i="2"/>
  <c r="EQ32" i="2" s="1"/>
  <c r="DU32" i="2"/>
  <c r="DR32" i="2"/>
  <c r="DM32" i="2"/>
  <c r="DN32" i="2" s="1"/>
  <c r="CY32" i="2"/>
  <c r="CW32" i="2"/>
  <c r="CR32" i="2"/>
  <c r="CL32" i="2"/>
  <c r="CE32" i="2"/>
  <c r="CN32" i="2" s="1"/>
  <c r="BX32" i="2"/>
  <c r="BP32" i="2"/>
  <c r="BQ32" i="2" s="1"/>
  <c r="BD32" i="2"/>
  <c r="BF32" i="2" s="1"/>
  <c r="AM32" i="2"/>
  <c r="AO32" i="2" s="1"/>
  <c r="AJ32" i="2"/>
  <c r="AE32" i="2"/>
  <c r="AA32" i="2"/>
  <c r="X32" i="2"/>
  <c r="T32" i="2"/>
  <c r="P32" i="2"/>
  <c r="F32" i="2"/>
  <c r="M32" i="2" s="1"/>
  <c r="GE31" i="2"/>
  <c r="GB31" i="2"/>
  <c r="FV31" i="2"/>
  <c r="FS31" i="2"/>
  <c r="FW31" i="2" s="1"/>
  <c r="FK31" i="2"/>
  <c r="FJ31" i="2"/>
  <c r="ES31" i="2"/>
  <c r="EP31" i="2"/>
  <c r="EQ31" i="2" s="1"/>
  <c r="ED31" i="2"/>
  <c r="DU31" i="2"/>
  <c r="DR31" i="2"/>
  <c r="DN31" i="2"/>
  <c r="DM31" i="2"/>
  <c r="CW31" i="2"/>
  <c r="CR31" i="2"/>
  <c r="CY31" i="2" s="1"/>
  <c r="CL31" i="2"/>
  <c r="CE31" i="2"/>
  <c r="BX31" i="2"/>
  <c r="CN31" i="2" s="1"/>
  <c r="BS31" i="2"/>
  <c r="BS41" i="2" s="1"/>
  <c r="BP31" i="2"/>
  <c r="BQ31" i="2" s="1"/>
  <c r="BD31" i="2"/>
  <c r="BF31" i="2" s="1"/>
  <c r="AO31" i="2"/>
  <c r="AM31" i="2"/>
  <c r="AJ31" i="2"/>
  <c r="AE31" i="2"/>
  <c r="AA31" i="2"/>
  <c r="X31" i="2"/>
  <c r="T31" i="2"/>
  <c r="P31" i="2"/>
  <c r="M31" i="2"/>
  <c r="F31" i="2"/>
  <c r="FV30" i="2"/>
  <c r="FS30" i="2"/>
  <c r="FW30" i="2" s="1"/>
  <c r="FK30" i="2"/>
  <c r="FJ30" i="2"/>
  <c r="ES30" i="2"/>
  <c r="ER30" i="2"/>
  <c r="ER41" i="2" s="1"/>
  <c r="ER42" i="2" s="1"/>
  <c r="EQ30" i="2"/>
  <c r="EP30" i="2"/>
  <c r="ED30" i="2"/>
  <c r="DS30" i="2"/>
  <c r="DS41" i="2" s="1"/>
  <c r="DS42" i="2" s="1"/>
  <c r="DR30" i="2"/>
  <c r="DM30" i="2"/>
  <c r="DN30" i="2" s="1"/>
  <c r="CY30" i="2"/>
  <c r="CW30" i="2"/>
  <c r="CR30" i="2"/>
  <c r="CL30" i="2"/>
  <c r="CF30" i="2"/>
  <c r="CF41" i="2" s="1"/>
  <c r="CF42" i="2" s="1"/>
  <c r="CE30" i="2"/>
  <c r="BX30" i="2"/>
  <c r="CN30" i="2" s="1"/>
  <c r="BQ30" i="2"/>
  <c r="BP30" i="2"/>
  <c r="BD30" i="2"/>
  <c r="BF30" i="2" s="1"/>
  <c r="AM30" i="2"/>
  <c r="AJ30" i="2"/>
  <c r="AO30" i="2" s="1"/>
  <c r="AE30" i="2"/>
  <c r="AA30" i="2"/>
  <c r="X30" i="2"/>
  <c r="T30" i="2"/>
  <c r="P30" i="2"/>
  <c r="AP30" i="2" s="1"/>
  <c r="F30" i="2"/>
  <c r="M30" i="2" s="1"/>
  <c r="GE29" i="2"/>
  <c r="GB29" i="2"/>
  <c r="FV29" i="2"/>
  <c r="FS29" i="2"/>
  <c r="FW29" i="2" s="1"/>
  <c r="FJ29" i="2"/>
  <c r="FK29" i="2" s="1"/>
  <c r="ES29" i="2"/>
  <c r="EQ29" i="2"/>
  <c r="EP29" i="2"/>
  <c r="ED29" i="2"/>
  <c r="DR29" i="2"/>
  <c r="DU29" i="2" s="1"/>
  <c r="DL29" i="2"/>
  <c r="DL41" i="2" s="1"/>
  <c r="DL42" i="2" s="1"/>
  <c r="DK29" i="2"/>
  <c r="DK41" i="2" s="1"/>
  <c r="DK42" i="2" s="1"/>
  <c r="DJ29" i="2"/>
  <c r="DJ41" i="2" s="1"/>
  <c r="DJ42" i="2" s="1"/>
  <c r="DI29" i="2"/>
  <c r="DI41" i="2" s="1"/>
  <c r="DI42" i="2" s="1"/>
  <c r="DH29" i="2"/>
  <c r="DH41" i="2" s="1"/>
  <c r="DH42" i="2" s="1"/>
  <c r="DG29" i="2"/>
  <c r="DG41" i="2" s="1"/>
  <c r="DG42" i="2" s="1"/>
  <c r="DF29" i="2"/>
  <c r="DF41" i="2" s="1"/>
  <c r="DF42" i="2" s="1"/>
  <c r="DE29" i="2"/>
  <c r="DE41" i="2" s="1"/>
  <c r="DD29" i="2"/>
  <c r="DD41" i="2" s="1"/>
  <c r="DD42" i="2" s="1"/>
  <c r="DB29" i="2"/>
  <c r="DB41" i="2" s="1"/>
  <c r="DB42" i="2" s="1"/>
  <c r="DA29" i="2"/>
  <c r="DA41" i="2" s="1"/>
  <c r="DA42" i="2" s="1"/>
  <c r="CZ29" i="2"/>
  <c r="CZ41" i="2" s="1"/>
  <c r="CZ42" i="2" s="1"/>
  <c r="CW29" i="2"/>
  <c r="CY29" i="2" s="1"/>
  <c r="CR29" i="2"/>
  <c r="CL29" i="2"/>
  <c r="CN29" i="2" s="1"/>
  <c r="CE29" i="2"/>
  <c r="BX29" i="2"/>
  <c r="BP29" i="2"/>
  <c r="BQ29" i="2" s="1"/>
  <c r="BF29" i="2"/>
  <c r="BD29" i="2"/>
  <c r="AO29" i="2"/>
  <c r="AM29" i="2"/>
  <c r="AJ29" i="2"/>
  <c r="AE29" i="2"/>
  <c r="AA29" i="2"/>
  <c r="X29" i="2"/>
  <c r="T29" i="2"/>
  <c r="P29" i="2"/>
  <c r="P41" i="2" s="1"/>
  <c r="P42" i="2" s="1"/>
  <c r="M29" i="2"/>
  <c r="F29" i="2"/>
  <c r="GB28" i="2"/>
  <c r="GE28" i="2" s="1"/>
  <c r="FV28" i="2"/>
  <c r="FS28" i="2"/>
  <c r="FW28" i="2" s="1"/>
  <c r="FK28" i="2"/>
  <c r="FJ28" i="2"/>
  <c r="ES28" i="2"/>
  <c r="EP28" i="2"/>
  <c r="EE28" i="2"/>
  <c r="EE41" i="2" s="1"/>
  <c r="ED28" i="2"/>
  <c r="DU28" i="2"/>
  <c r="DT28" i="2"/>
  <c r="DT41" i="2" s="1"/>
  <c r="DT42" i="2" s="1"/>
  <c r="DR28" i="2"/>
  <c r="DO28" i="2"/>
  <c r="DO41" i="2" s="1"/>
  <c r="DM28" i="2"/>
  <c r="DN28" i="2" s="1"/>
  <c r="CW28" i="2"/>
  <c r="CR28" i="2"/>
  <c r="CY28" i="2" s="1"/>
  <c r="CM28" i="2"/>
  <c r="CM41" i="2" s="1"/>
  <c r="CM42" i="2" s="1"/>
  <c r="CK28" i="2"/>
  <c r="CK41" i="2" s="1"/>
  <c r="CK42" i="2" s="1"/>
  <c r="CJ28" i="2"/>
  <c r="CJ41" i="2" s="1"/>
  <c r="CJ42" i="2" s="1"/>
  <c r="CI28" i="2"/>
  <c r="CI41" i="2" s="1"/>
  <c r="CI42" i="2" s="1"/>
  <c r="CE28" i="2"/>
  <c r="BY28" i="2"/>
  <c r="BY41" i="2" s="1"/>
  <c r="BY42" i="2" s="1"/>
  <c r="BX28" i="2"/>
  <c r="BQ28" i="2"/>
  <c r="BP28" i="2"/>
  <c r="BC28" i="2"/>
  <c r="BC41" i="2" s="1"/>
  <c r="BC42" i="2" s="1"/>
  <c r="BB28" i="2"/>
  <c r="BB41" i="2" s="1"/>
  <c r="BB42" i="2" s="1"/>
  <c r="AY28" i="2"/>
  <c r="AQ28" i="2"/>
  <c r="AM28" i="2"/>
  <c r="AJ28" i="2"/>
  <c r="AO28" i="2" s="1"/>
  <c r="AE28" i="2"/>
  <c r="AA28" i="2"/>
  <c r="X28" i="2"/>
  <c r="X41" i="2" s="1"/>
  <c r="X42" i="2" s="1"/>
  <c r="T28" i="2"/>
  <c r="P28" i="2"/>
  <c r="M28" i="2"/>
  <c r="F28" i="2"/>
  <c r="GE27" i="2"/>
  <c r="GB27" i="2"/>
  <c r="FW27" i="2"/>
  <c r="FV27" i="2"/>
  <c r="FS27" i="2"/>
  <c r="FK27" i="2"/>
  <c r="FJ27" i="2"/>
  <c r="ES27" i="2"/>
  <c r="EP27" i="2"/>
  <c r="ED27" i="2"/>
  <c r="EQ27" i="2" s="1"/>
  <c r="DU27" i="2"/>
  <c r="DR27" i="2"/>
  <c r="DN27" i="2"/>
  <c r="DM27" i="2"/>
  <c r="CW27" i="2"/>
  <c r="CR27" i="2"/>
  <c r="CL27" i="2"/>
  <c r="CE27" i="2"/>
  <c r="CD27" i="2"/>
  <c r="CD41" i="2" s="1"/>
  <c r="CD42" i="2" s="1"/>
  <c r="BX27" i="2"/>
  <c r="BP27" i="2"/>
  <c r="BP41" i="2" s="1"/>
  <c r="BD27" i="2"/>
  <c r="AO27" i="2"/>
  <c r="AM27" i="2"/>
  <c r="AJ27" i="2"/>
  <c r="AE27" i="2"/>
  <c r="AA27" i="2"/>
  <c r="X27" i="2"/>
  <c r="T27" i="2"/>
  <c r="P27" i="2"/>
  <c r="AP27" i="2" s="1"/>
  <c r="M27" i="2"/>
  <c r="F27" i="2"/>
  <c r="EV25" i="2"/>
  <c r="DY25" i="2"/>
  <c r="DW25" i="2"/>
  <c r="DP25" i="2"/>
  <c r="CQ25" i="2"/>
  <c r="CJ25" i="2"/>
  <c r="BK25" i="2"/>
  <c r="G25" i="2"/>
  <c r="GE24" i="2"/>
  <c r="GB24" i="2"/>
  <c r="FV24" i="2"/>
  <c r="FS24" i="2"/>
  <c r="FK24" i="2"/>
  <c r="FJ24" i="2"/>
  <c r="ES24" i="2"/>
  <c r="EQ24" i="2"/>
  <c r="EP24" i="2"/>
  <c r="ED24" i="2"/>
  <c r="DW24" i="2"/>
  <c r="DU24" i="2"/>
  <c r="DR24" i="2"/>
  <c r="DM24" i="2"/>
  <c r="DC24" i="2"/>
  <c r="CW24" i="2"/>
  <c r="CW25" i="2" s="1"/>
  <c r="CR24" i="2"/>
  <c r="CN24" i="2"/>
  <c r="CL24" i="2"/>
  <c r="CE24" i="2"/>
  <c r="BX24" i="2"/>
  <c r="BQ24" i="2"/>
  <c r="BP24" i="2"/>
  <c r="BP25" i="2" s="1"/>
  <c r="BF24" i="2"/>
  <c r="BD24" i="2"/>
  <c r="AT24" i="2"/>
  <c r="AM24" i="2"/>
  <c r="AJ24" i="2"/>
  <c r="AE24" i="2"/>
  <c r="AA24" i="2"/>
  <c r="X24" i="2"/>
  <c r="T24" i="2"/>
  <c r="T25" i="2" s="1"/>
  <c r="P24" i="2"/>
  <c r="F24" i="2"/>
  <c r="M24" i="2" s="1"/>
  <c r="FX23" i="2"/>
  <c r="FU23" i="2"/>
  <c r="FP23" i="2"/>
  <c r="EZ23" i="2"/>
  <c r="EX23" i="2"/>
  <c r="EW23" i="2"/>
  <c r="EH23" i="2"/>
  <c r="EG23" i="2"/>
  <c r="EB23" i="2"/>
  <c r="DZ23" i="2"/>
  <c r="DY23" i="2"/>
  <c r="DJ23" i="2"/>
  <c r="DI23" i="2"/>
  <c r="DA23" i="2"/>
  <c r="CS23" i="2"/>
  <c r="CK23" i="2"/>
  <c r="BU23" i="2"/>
  <c r="BP23" i="2"/>
  <c r="AX23" i="2"/>
  <c r="AW23" i="2"/>
  <c r="AG23" i="2"/>
  <c r="AB23" i="2"/>
  <c r="Z23" i="2"/>
  <c r="Y23" i="2"/>
  <c r="I23" i="2"/>
  <c r="D23" i="2"/>
  <c r="GE22" i="2"/>
  <c r="GB22" i="2"/>
  <c r="FW22" i="2"/>
  <c r="FV22" i="2"/>
  <c r="FS22" i="2"/>
  <c r="FJ22" i="2"/>
  <c r="ES22" i="2"/>
  <c r="EQ22" i="2"/>
  <c r="EP22" i="2"/>
  <c r="ED22" i="2"/>
  <c r="DW22" i="2"/>
  <c r="DR22" i="2"/>
  <c r="DU22" i="2" s="1"/>
  <c r="DM22" i="2"/>
  <c r="DC22" i="2"/>
  <c r="CY22" i="2"/>
  <c r="CW22" i="2"/>
  <c r="CR22" i="2"/>
  <c r="CL22" i="2"/>
  <c r="CE22" i="2"/>
  <c r="BX22" i="2"/>
  <c r="BP22" i="2"/>
  <c r="BQ22" i="2" s="1"/>
  <c r="BF22" i="2"/>
  <c r="BD22" i="2"/>
  <c r="AT22" i="2"/>
  <c r="AO22" i="2"/>
  <c r="AM22" i="2"/>
  <c r="AJ22" i="2"/>
  <c r="AJ23" i="2" s="1"/>
  <c r="AE22" i="2"/>
  <c r="AA22" i="2"/>
  <c r="X22" i="2"/>
  <c r="T22" i="2"/>
  <c r="P22" i="2"/>
  <c r="M22" i="2"/>
  <c r="F22" i="2"/>
  <c r="GB21" i="2"/>
  <c r="GE21" i="2" s="1"/>
  <c r="FV21" i="2"/>
  <c r="FS21" i="2"/>
  <c r="FW21" i="2" s="1"/>
  <c r="FK21" i="2"/>
  <c r="FJ21" i="2"/>
  <c r="ES21" i="2"/>
  <c r="EP21" i="2"/>
  <c r="EQ21" i="2" s="1"/>
  <c r="ED21" i="2"/>
  <c r="DW21" i="2"/>
  <c r="DR21" i="2"/>
  <c r="DU21" i="2" s="1"/>
  <c r="DM21" i="2"/>
  <c r="DC21" i="2"/>
  <c r="DN21" i="2" s="1"/>
  <c r="CY21" i="2"/>
  <c r="CW21" i="2"/>
  <c r="CR21" i="2"/>
  <c r="CL21" i="2"/>
  <c r="CE21" i="2"/>
  <c r="BX21" i="2"/>
  <c r="BP21" i="2"/>
  <c r="BQ21" i="2" s="1"/>
  <c r="BD21" i="2"/>
  <c r="AT21" i="2"/>
  <c r="BF21" i="2" s="1"/>
  <c r="AM21" i="2"/>
  <c r="AJ21" i="2"/>
  <c r="AO21" i="2" s="1"/>
  <c r="AE21" i="2"/>
  <c r="AA21" i="2"/>
  <c r="X21" i="2"/>
  <c r="T21" i="2"/>
  <c r="P21" i="2"/>
  <c r="F21" i="2"/>
  <c r="M21" i="2" s="1"/>
  <c r="FX20" i="2"/>
  <c r="FQ20" i="2"/>
  <c r="FP20" i="2"/>
  <c r="FO20" i="2"/>
  <c r="FD20" i="2"/>
  <c r="ER20" i="2"/>
  <c r="EN20" i="2"/>
  <c r="EE20" i="2"/>
  <c r="EC20" i="2"/>
  <c r="EB20" i="2"/>
  <c r="DY20" i="2"/>
  <c r="DT20" i="2"/>
  <c r="DS20" i="2"/>
  <c r="DP20" i="2"/>
  <c r="DH20" i="2"/>
  <c r="DG20" i="2"/>
  <c r="CP20" i="2"/>
  <c r="CH20" i="2"/>
  <c r="BZ20" i="2"/>
  <c r="BJ20" i="2"/>
  <c r="BB20" i="2"/>
  <c r="BA20" i="2"/>
  <c r="V20" i="2"/>
  <c r="N20" i="2"/>
  <c r="E20" i="2"/>
  <c r="GD19" i="2"/>
  <c r="GC19" i="2"/>
  <c r="GA19" i="2"/>
  <c r="GA25" i="2" s="1"/>
  <c r="FZ19" i="2"/>
  <c r="FY19" i="2"/>
  <c r="FY30" i="2" s="1"/>
  <c r="FY41" i="2" s="1"/>
  <c r="FY42" i="2" s="1"/>
  <c r="FX19" i="2"/>
  <c r="FU19" i="2"/>
  <c r="FT19" i="2"/>
  <c r="FS19" i="2"/>
  <c r="FR19" i="2"/>
  <c r="FQ19" i="2"/>
  <c r="FP19" i="2"/>
  <c r="FO19" i="2"/>
  <c r="FN19" i="2"/>
  <c r="FM19" i="2"/>
  <c r="FL19" i="2"/>
  <c r="FI19" i="2"/>
  <c r="FI20" i="2" s="1"/>
  <c r="FH19" i="2"/>
  <c r="FH23" i="2" s="1"/>
  <c r="FG19" i="2"/>
  <c r="FG20" i="2" s="1"/>
  <c r="FF19" i="2"/>
  <c r="FF23" i="2" s="1"/>
  <c r="FE19" i="2"/>
  <c r="FE23" i="2" s="1"/>
  <c r="FD19" i="2"/>
  <c r="FC19" i="2"/>
  <c r="FB19" i="2"/>
  <c r="FA19" i="2"/>
  <c r="EZ19" i="2"/>
  <c r="EY19" i="2"/>
  <c r="EX19" i="2"/>
  <c r="EW19" i="2"/>
  <c r="EV19" i="2"/>
  <c r="EU19" i="2"/>
  <c r="ET19" i="2"/>
  <c r="ER19" i="2"/>
  <c r="EO19" i="2"/>
  <c r="EN19" i="2"/>
  <c r="EM19" i="2"/>
  <c r="EL19" i="2"/>
  <c r="EK19" i="2"/>
  <c r="EK20" i="2" s="1"/>
  <c r="EJ19" i="2"/>
  <c r="EJ20" i="2" s="1"/>
  <c r="EI19" i="2"/>
  <c r="EI20" i="2" s="1"/>
  <c r="EH19" i="2"/>
  <c r="EG19" i="2"/>
  <c r="EF19" i="2"/>
  <c r="EE19" i="2"/>
  <c r="ED19" i="2"/>
  <c r="EC19" i="2"/>
  <c r="EB19" i="2"/>
  <c r="EA19" i="2"/>
  <c r="DZ19" i="2"/>
  <c r="DX19" i="2"/>
  <c r="DX25" i="2" s="1"/>
  <c r="DV19" i="2"/>
  <c r="DU19" i="2"/>
  <c r="DT19" i="2"/>
  <c r="DT23" i="2" s="1"/>
  <c r="DS19" i="2"/>
  <c r="DR19" i="2"/>
  <c r="DR23" i="2" s="1"/>
  <c r="DQ19" i="2"/>
  <c r="DQ23" i="2" s="1"/>
  <c r="DP19" i="2"/>
  <c r="DO19" i="2"/>
  <c r="DL19" i="2"/>
  <c r="DL20" i="2" s="1"/>
  <c r="DK19" i="2"/>
  <c r="DK20" i="2" s="1"/>
  <c r="DJ19" i="2"/>
  <c r="DI19" i="2"/>
  <c r="DH19" i="2"/>
  <c r="DG19" i="2"/>
  <c r="DF19" i="2"/>
  <c r="DE19" i="2"/>
  <c r="DD19" i="2"/>
  <c r="DB19" i="2"/>
  <c r="DA19" i="2"/>
  <c r="CZ19" i="2"/>
  <c r="CX19" i="2"/>
  <c r="CW19" i="2"/>
  <c r="CW44" i="2" s="1"/>
  <c r="CV19" i="2"/>
  <c r="CV23" i="2" s="1"/>
  <c r="CU19" i="2"/>
  <c r="CT19" i="2"/>
  <c r="CT23" i="2" s="1"/>
  <c r="CS19" i="2"/>
  <c r="CQ19" i="2"/>
  <c r="CP19" i="2"/>
  <c r="CO19" i="2"/>
  <c r="CO20" i="2" s="1"/>
  <c r="CM19" i="2"/>
  <c r="CK19" i="2"/>
  <c r="CJ19" i="2"/>
  <c r="CI19" i="2"/>
  <c r="CH19" i="2"/>
  <c r="CG19" i="2"/>
  <c r="CF19" i="2"/>
  <c r="CF23" i="2" s="1"/>
  <c r="CD19" i="2"/>
  <c r="CC19" i="2"/>
  <c r="CB19" i="2"/>
  <c r="CA19" i="2"/>
  <c r="BZ19" i="2"/>
  <c r="BY19" i="2"/>
  <c r="BX19" i="2"/>
  <c r="BX20" i="2" s="1"/>
  <c r="BW19" i="2"/>
  <c r="BV19" i="2"/>
  <c r="BV23" i="2" s="1"/>
  <c r="BU19" i="2"/>
  <c r="BT19" i="2"/>
  <c r="BS19" i="2"/>
  <c r="BR19" i="2"/>
  <c r="BP19" i="2"/>
  <c r="BP20" i="2" s="1"/>
  <c r="BO19" i="2"/>
  <c r="BN19" i="2"/>
  <c r="BM19" i="2"/>
  <c r="BL19" i="2"/>
  <c r="BL25" i="2" s="1"/>
  <c r="BK19" i="2"/>
  <c r="BJ19" i="2"/>
  <c r="BI19" i="2"/>
  <c r="BI20" i="2" s="1"/>
  <c r="BH19" i="2"/>
  <c r="BH23" i="2" s="1"/>
  <c r="BG19" i="2"/>
  <c r="BE19" i="2"/>
  <c r="BE23" i="2" s="1"/>
  <c r="BC19" i="2"/>
  <c r="BB19" i="2"/>
  <c r="BA19" i="2"/>
  <c r="AZ19" i="2"/>
  <c r="AZ23" i="2" s="1"/>
  <c r="AY19" i="2"/>
  <c r="AX19" i="2"/>
  <c r="AW19" i="2"/>
  <c r="AV19" i="2"/>
  <c r="AU19" i="2"/>
  <c r="AT19" i="2"/>
  <c r="AS19" i="2"/>
  <c r="AR19" i="2"/>
  <c r="AQ19" i="2"/>
  <c r="AN19" i="2"/>
  <c r="AL19" i="2"/>
  <c r="AK19" i="2"/>
  <c r="AJ19" i="2"/>
  <c r="AJ20" i="2" s="1"/>
  <c r="AI19" i="2"/>
  <c r="AH19" i="2"/>
  <c r="AH23" i="2" s="1"/>
  <c r="AG19" i="2"/>
  <c r="AF19" i="2"/>
  <c r="AF25" i="2" s="1"/>
  <c r="AD19" i="2"/>
  <c r="AC19" i="2"/>
  <c r="AB19" i="2"/>
  <c r="AE19" i="2" s="1"/>
  <c r="AE20" i="2" s="1"/>
  <c r="Z19" i="2"/>
  <c r="Y19" i="2"/>
  <c r="W19" i="2"/>
  <c r="V19" i="2"/>
  <c r="U19" i="2"/>
  <c r="T19" i="2"/>
  <c r="T44" i="2" s="1"/>
  <c r="S19" i="2"/>
  <c r="R19" i="2"/>
  <c r="R44" i="2" s="1"/>
  <c r="Q19" i="2"/>
  <c r="O19" i="2"/>
  <c r="N19" i="2"/>
  <c r="M19" i="2"/>
  <c r="L19" i="2"/>
  <c r="L23" i="2" s="1"/>
  <c r="K19" i="2"/>
  <c r="J19" i="2"/>
  <c r="J44" i="2" s="1"/>
  <c r="I19" i="2"/>
  <c r="H19" i="2"/>
  <c r="H25" i="2" s="1"/>
  <c r="G19" i="2"/>
  <c r="F19" i="2"/>
  <c r="F25" i="2" s="1"/>
  <c r="E19" i="2"/>
  <c r="D19" i="2"/>
  <c r="GE18" i="2"/>
  <c r="GB18" i="2"/>
  <c r="FV18" i="2"/>
  <c r="FS18" i="2"/>
  <c r="FW18" i="2" s="1"/>
  <c r="FK18" i="2"/>
  <c r="FJ18" i="2"/>
  <c r="ES18" i="2"/>
  <c r="EQ18" i="2"/>
  <c r="EP18" i="2"/>
  <c r="ED18" i="2"/>
  <c r="DW18" i="2"/>
  <c r="DU18" i="2"/>
  <c r="DR18" i="2"/>
  <c r="DN18" i="2"/>
  <c r="DM18" i="2"/>
  <c r="DC18" i="2"/>
  <c r="CW18" i="2"/>
  <c r="CR18" i="2"/>
  <c r="CY18" i="2" s="1"/>
  <c r="CN18" i="2"/>
  <c r="CL18" i="2"/>
  <c r="CE18" i="2"/>
  <c r="BX18" i="2"/>
  <c r="BQ18" i="2"/>
  <c r="BP18" i="2"/>
  <c r="BD18" i="2"/>
  <c r="AT18" i="2"/>
  <c r="BF18" i="2" s="1"/>
  <c r="AO18" i="2"/>
  <c r="AM18" i="2"/>
  <c r="AJ18" i="2"/>
  <c r="AE18" i="2"/>
  <c r="AA18" i="2"/>
  <c r="X18" i="2"/>
  <c r="T18" i="2"/>
  <c r="P18" i="2"/>
  <c r="AP18" i="2" s="1"/>
  <c r="M18" i="2"/>
  <c r="F18" i="2"/>
  <c r="GB17" i="2"/>
  <c r="GE17" i="2" s="1"/>
  <c r="FV17" i="2"/>
  <c r="FS17" i="2"/>
  <c r="FW17" i="2" s="1"/>
  <c r="FK17" i="2"/>
  <c r="FJ17" i="2"/>
  <c r="ES17" i="2"/>
  <c r="EP17" i="2"/>
  <c r="ED17" i="2"/>
  <c r="EQ17" i="2" s="1"/>
  <c r="DW17" i="2"/>
  <c r="DU17" i="2"/>
  <c r="DR17" i="2"/>
  <c r="DM17" i="2"/>
  <c r="DN17" i="2" s="1"/>
  <c r="DC17" i="2"/>
  <c r="CW17" i="2"/>
  <c r="CR17" i="2"/>
  <c r="CY17" i="2" s="1"/>
  <c r="CN17" i="2"/>
  <c r="CL17" i="2"/>
  <c r="CE17" i="2"/>
  <c r="BX17" i="2"/>
  <c r="BP17" i="2"/>
  <c r="BQ17" i="2" s="1"/>
  <c r="BD17" i="2"/>
  <c r="AT17" i="2"/>
  <c r="BF17" i="2" s="1"/>
  <c r="AM17" i="2"/>
  <c r="AO17" i="2" s="1"/>
  <c r="AJ17" i="2"/>
  <c r="AE17" i="2"/>
  <c r="AA17" i="2"/>
  <c r="X17" i="2"/>
  <c r="T17" i="2"/>
  <c r="P17" i="2"/>
  <c r="F17" i="2"/>
  <c r="M17" i="2" s="1"/>
  <c r="GB16" i="2"/>
  <c r="GE16" i="2" s="1"/>
  <c r="FW16" i="2"/>
  <c r="FV16" i="2"/>
  <c r="FS16" i="2"/>
  <c r="FJ16" i="2"/>
  <c r="FK16" i="2" s="1"/>
  <c r="ES16" i="2"/>
  <c r="EP16" i="2"/>
  <c r="ED16" i="2"/>
  <c r="EQ16" i="2" s="1"/>
  <c r="DW16" i="2"/>
  <c r="DU16" i="2"/>
  <c r="DR16" i="2"/>
  <c r="DN16" i="2"/>
  <c r="DM16" i="2"/>
  <c r="DC16" i="2"/>
  <c r="CW16" i="2"/>
  <c r="CR16" i="2"/>
  <c r="CY16" i="2" s="1"/>
  <c r="CN16" i="2"/>
  <c r="CL16" i="2"/>
  <c r="CE16" i="2"/>
  <c r="BX16" i="2"/>
  <c r="BP16" i="2"/>
  <c r="BQ16" i="2" s="1"/>
  <c r="BF16" i="2"/>
  <c r="BD16" i="2"/>
  <c r="AT16" i="2"/>
  <c r="AO16" i="2"/>
  <c r="AM16" i="2"/>
  <c r="AJ16" i="2"/>
  <c r="AE16" i="2"/>
  <c r="AA16" i="2"/>
  <c r="X16" i="2"/>
  <c r="T16" i="2"/>
  <c r="P16" i="2"/>
  <c r="AP16" i="2" s="1"/>
  <c r="M16" i="2"/>
  <c r="F16" i="2"/>
  <c r="GB15" i="2"/>
  <c r="GE15" i="2" s="1"/>
  <c r="FW15" i="2"/>
  <c r="FV15" i="2"/>
  <c r="FS15" i="2"/>
  <c r="FK15" i="2"/>
  <c r="FJ15" i="2"/>
  <c r="ES15" i="2"/>
  <c r="EP15" i="2"/>
  <c r="ED15" i="2"/>
  <c r="DW15" i="2"/>
  <c r="DR15" i="2"/>
  <c r="DU15" i="2" s="1"/>
  <c r="DM15" i="2"/>
  <c r="DC15" i="2"/>
  <c r="DN15" i="2" s="1"/>
  <c r="CY15" i="2"/>
  <c r="CW15" i="2"/>
  <c r="CR15" i="2"/>
  <c r="CL15" i="2"/>
  <c r="CN15" i="2" s="1"/>
  <c r="CE15" i="2"/>
  <c r="BX15" i="2"/>
  <c r="BP15" i="2"/>
  <c r="BQ15" i="2" s="1"/>
  <c r="BF15" i="2"/>
  <c r="BD15" i="2"/>
  <c r="AT15" i="2"/>
  <c r="AM15" i="2"/>
  <c r="AJ15" i="2"/>
  <c r="AO15" i="2" s="1"/>
  <c r="AE15" i="2"/>
  <c r="AA15" i="2"/>
  <c r="X15" i="2"/>
  <c r="T15" i="2"/>
  <c r="P15" i="2"/>
  <c r="AP15" i="2" s="1"/>
  <c r="F15" i="2"/>
  <c r="M15" i="2" s="1"/>
  <c r="GE14" i="2"/>
  <c r="GB14" i="2"/>
  <c r="FW14" i="2"/>
  <c r="FV14" i="2"/>
  <c r="FS14" i="2"/>
  <c r="FJ14" i="2"/>
  <c r="FK14" i="2" s="1"/>
  <c r="ES14" i="2"/>
  <c r="EQ14" i="2"/>
  <c r="EP14" i="2"/>
  <c r="ED14" i="2"/>
  <c r="DW14" i="2"/>
  <c r="DU14" i="2"/>
  <c r="DR14" i="2"/>
  <c r="DM14" i="2"/>
  <c r="DC14" i="2"/>
  <c r="DN14" i="2" s="1"/>
  <c r="CY14" i="2"/>
  <c r="CW14" i="2"/>
  <c r="CR14" i="2"/>
  <c r="CN14" i="2"/>
  <c r="CL14" i="2"/>
  <c r="CE14" i="2"/>
  <c r="BX14" i="2"/>
  <c r="BQ14" i="2"/>
  <c r="BP14" i="2"/>
  <c r="BF14" i="2"/>
  <c r="BD14" i="2"/>
  <c r="AT14" i="2"/>
  <c r="AM14" i="2"/>
  <c r="AJ14" i="2"/>
  <c r="AO14" i="2" s="1"/>
  <c r="AE14" i="2"/>
  <c r="AA14" i="2"/>
  <c r="X14" i="2"/>
  <c r="T14" i="2"/>
  <c r="P14" i="2"/>
  <c r="F14" i="2"/>
  <c r="M14" i="2" s="1"/>
  <c r="GE13" i="2"/>
  <c r="GB13" i="2"/>
  <c r="FV13" i="2"/>
  <c r="FW13" i="2" s="1"/>
  <c r="FS13" i="2"/>
  <c r="FJ13" i="2"/>
  <c r="FK13" i="2" s="1"/>
  <c r="ES13" i="2"/>
  <c r="EQ13" i="2"/>
  <c r="EP13" i="2"/>
  <c r="ED13" i="2"/>
  <c r="DW13" i="2"/>
  <c r="DR13" i="2"/>
  <c r="DU13" i="2" s="1"/>
  <c r="DM13" i="2"/>
  <c r="DC13" i="2"/>
  <c r="CY13" i="2"/>
  <c r="CW13" i="2"/>
  <c r="CR13" i="2"/>
  <c r="CL13" i="2"/>
  <c r="CE13" i="2"/>
  <c r="BX13" i="2"/>
  <c r="CN13" i="2" s="1"/>
  <c r="BQ13" i="2"/>
  <c r="BP13" i="2"/>
  <c r="BD13" i="2"/>
  <c r="BF13" i="2" s="1"/>
  <c r="AT13" i="2"/>
  <c r="AM13" i="2"/>
  <c r="AJ13" i="2"/>
  <c r="AO13" i="2" s="1"/>
  <c r="AE13" i="2"/>
  <c r="AA13" i="2"/>
  <c r="X13" i="2"/>
  <c r="T13" i="2"/>
  <c r="P13" i="2"/>
  <c r="F13" i="2"/>
  <c r="M13" i="2" s="1"/>
  <c r="GE12" i="2"/>
  <c r="GB12" i="2"/>
  <c r="FW12" i="2"/>
  <c r="FV12" i="2"/>
  <c r="FS12" i="2"/>
  <c r="FJ12" i="2"/>
  <c r="FK12" i="2" s="1"/>
  <c r="ES12" i="2"/>
  <c r="EQ12" i="2"/>
  <c r="EP12" i="2"/>
  <c r="ED12" i="2"/>
  <c r="DW12" i="2"/>
  <c r="DR12" i="2"/>
  <c r="DU12" i="2" s="1"/>
  <c r="DN12" i="2"/>
  <c r="DM12" i="2"/>
  <c r="DC12" i="2"/>
  <c r="CW12" i="2"/>
  <c r="CY12" i="2" s="1"/>
  <c r="CR12" i="2"/>
  <c r="CL12" i="2"/>
  <c r="CE12" i="2"/>
  <c r="BX12" i="2"/>
  <c r="BQ12" i="2"/>
  <c r="BP12" i="2"/>
  <c r="BF12" i="2"/>
  <c r="BD12" i="2"/>
  <c r="AT12" i="2"/>
  <c r="AM12" i="2"/>
  <c r="AO12" i="2" s="1"/>
  <c r="AJ12" i="2"/>
  <c r="AE12" i="2"/>
  <c r="AA12" i="2"/>
  <c r="X12" i="2"/>
  <c r="T12" i="2"/>
  <c r="P12" i="2"/>
  <c r="F12" i="2"/>
  <c r="M12" i="2" s="1"/>
  <c r="GB11" i="2"/>
  <c r="GE11" i="2" s="1"/>
  <c r="FV11" i="2"/>
  <c r="FS11" i="2"/>
  <c r="FW11" i="2" s="1"/>
  <c r="FJ11" i="2"/>
  <c r="FK11" i="2" s="1"/>
  <c r="ES11" i="2"/>
  <c r="EP11" i="2"/>
  <c r="EQ11" i="2" s="1"/>
  <c r="ED11" i="2"/>
  <c r="DW11" i="2"/>
  <c r="DR11" i="2"/>
  <c r="DU11" i="2" s="1"/>
  <c r="DN11" i="2"/>
  <c r="DM11" i="2"/>
  <c r="DC11" i="2"/>
  <c r="CY11" i="2"/>
  <c r="CW11" i="2"/>
  <c r="CR11" i="2"/>
  <c r="CL11" i="2"/>
  <c r="CE11" i="2"/>
  <c r="BX11" i="2"/>
  <c r="BP11" i="2"/>
  <c r="BQ11" i="2" s="1"/>
  <c r="BD11" i="2"/>
  <c r="AT11" i="2"/>
  <c r="BF11" i="2" s="1"/>
  <c r="AO11" i="2"/>
  <c r="AM11" i="2"/>
  <c r="AJ11" i="2"/>
  <c r="AE11" i="2"/>
  <c r="AA11" i="2"/>
  <c r="X11" i="2"/>
  <c r="T11" i="2"/>
  <c r="P11" i="2"/>
  <c r="AP11" i="2" s="1"/>
  <c r="M11" i="2"/>
  <c r="F11" i="2"/>
  <c r="GE10" i="2"/>
  <c r="GB10" i="2"/>
  <c r="FV10" i="2"/>
  <c r="FS10" i="2"/>
  <c r="FW10" i="2" s="1"/>
  <c r="FK10" i="2"/>
  <c r="FJ10" i="2"/>
  <c r="ES10" i="2"/>
  <c r="ES19" i="2" s="1"/>
  <c r="EQ10" i="2"/>
  <c r="EP10" i="2"/>
  <c r="ED10" i="2"/>
  <c r="DW10" i="2"/>
  <c r="DW19" i="2" s="1"/>
  <c r="DW20" i="2" s="1"/>
  <c r="DR10" i="2"/>
  <c r="DU10" i="2" s="1"/>
  <c r="DN10" i="2"/>
  <c r="DM10" i="2"/>
  <c r="DC10" i="2"/>
  <c r="CW10" i="2"/>
  <c r="CW39" i="2" s="1"/>
  <c r="CR10" i="2"/>
  <c r="CY10" i="2" s="1"/>
  <c r="CL10" i="2"/>
  <c r="CN10" i="2" s="1"/>
  <c r="CE10" i="2"/>
  <c r="BX10" i="2"/>
  <c r="BQ10" i="2"/>
  <c r="BP10" i="2"/>
  <c r="BD10" i="2"/>
  <c r="AT10" i="2"/>
  <c r="BF10" i="2" s="1"/>
  <c r="AO10" i="2"/>
  <c r="AM10" i="2"/>
  <c r="AJ10" i="2"/>
  <c r="AJ9" i="2" s="1"/>
  <c r="AE10" i="2"/>
  <c r="AA10" i="2"/>
  <c r="X10" i="2"/>
  <c r="T10" i="2"/>
  <c r="P10" i="2"/>
  <c r="AP10" i="2" s="1"/>
  <c r="M10" i="2"/>
  <c r="F10" i="2"/>
  <c r="GD9" i="2"/>
  <c r="GC9" i="2"/>
  <c r="GB9" i="2"/>
  <c r="GA9" i="2"/>
  <c r="FZ9" i="2"/>
  <c r="FY9" i="2"/>
  <c r="FX9" i="2"/>
  <c r="FU9" i="2"/>
  <c r="FT9" i="2"/>
  <c r="FV9" i="2" s="1"/>
  <c r="FS9" i="2"/>
  <c r="FR9" i="2"/>
  <c r="FP9" i="2"/>
  <c r="FO9" i="2"/>
  <c r="FM9" i="2"/>
  <c r="FL9" i="2"/>
  <c r="FI9" i="2"/>
  <c r="FH9" i="2"/>
  <c r="FG9" i="2"/>
  <c r="FF9" i="2"/>
  <c r="FE9" i="2"/>
  <c r="FD9" i="2"/>
  <c r="FC9" i="2"/>
  <c r="FB9" i="2"/>
  <c r="FJ9" i="2" s="1"/>
  <c r="FK9" i="2" s="1"/>
  <c r="EZ9" i="2"/>
  <c r="EY9" i="2"/>
  <c r="EX9" i="2"/>
  <c r="EV9" i="2"/>
  <c r="EU9" i="2"/>
  <c r="ER9" i="2"/>
  <c r="ES9" i="2" s="1"/>
  <c r="EO9" i="2"/>
  <c r="EN9" i="2"/>
  <c r="EM9" i="2"/>
  <c r="EL9" i="2"/>
  <c r="EJ9" i="2"/>
  <c r="EI9" i="2"/>
  <c r="EH9" i="2"/>
  <c r="EG9" i="2"/>
  <c r="EP9" i="2" s="1"/>
  <c r="EE9" i="2"/>
  <c r="EC9" i="2"/>
  <c r="EB9" i="2"/>
  <c r="EA9" i="2"/>
  <c r="DZ9" i="2"/>
  <c r="ED9" i="2" s="1"/>
  <c r="DY9" i="2"/>
  <c r="DX9" i="2"/>
  <c r="EQ9" i="2" s="1"/>
  <c r="DW9" i="2"/>
  <c r="DV9" i="2"/>
  <c r="DT9" i="2"/>
  <c r="DQ9" i="2"/>
  <c r="DP9" i="2"/>
  <c r="DR9" i="2" s="1"/>
  <c r="DO9" i="2"/>
  <c r="DL9" i="2"/>
  <c r="DK9" i="2"/>
  <c r="DJ9" i="2"/>
  <c r="DI9" i="2"/>
  <c r="DG9" i="2"/>
  <c r="DF9" i="2"/>
  <c r="DE9" i="2"/>
  <c r="DD9" i="2"/>
  <c r="DC9" i="2"/>
  <c r="DB9" i="2"/>
  <c r="DA9" i="2"/>
  <c r="CZ9" i="2"/>
  <c r="CX9" i="2"/>
  <c r="CW9" i="2"/>
  <c r="CV9" i="2"/>
  <c r="CU9" i="2"/>
  <c r="CT9" i="2"/>
  <c r="CQ9" i="2"/>
  <c r="CR9" i="2" s="1"/>
  <c r="CO9" i="2"/>
  <c r="CY9" i="2" s="1"/>
  <c r="CM9" i="2"/>
  <c r="CK9" i="2"/>
  <c r="CJ9" i="2"/>
  <c r="CI9" i="2"/>
  <c r="CH9" i="2"/>
  <c r="CG9" i="2"/>
  <c r="CL9" i="2" s="1"/>
  <c r="CF9" i="2"/>
  <c r="CE9" i="2"/>
  <c r="CD9" i="2"/>
  <c r="CC9" i="2"/>
  <c r="CB9" i="2"/>
  <c r="CA9" i="2"/>
  <c r="BW9" i="2"/>
  <c r="BX9" i="2" s="1"/>
  <c r="BT9" i="2"/>
  <c r="BS9" i="2"/>
  <c r="CN9" i="2" s="1"/>
  <c r="BR9" i="2"/>
  <c r="BO9" i="2"/>
  <c r="BN9" i="2"/>
  <c r="BP9" i="2" s="1"/>
  <c r="BM9" i="2"/>
  <c r="BJ9" i="2"/>
  <c r="BH9" i="2"/>
  <c r="BQ9" i="2" s="1"/>
  <c r="BC9" i="2"/>
  <c r="BA9" i="2"/>
  <c r="AZ9" i="2"/>
  <c r="AY9" i="2"/>
  <c r="AX9" i="2"/>
  <c r="AW9" i="2"/>
  <c r="AV9" i="2"/>
  <c r="AT9" i="2"/>
  <c r="AR9" i="2"/>
  <c r="AQ9" i="2"/>
  <c r="AO9" i="2"/>
  <c r="AN9" i="2"/>
  <c r="AM9" i="2"/>
  <c r="AL9" i="2"/>
  <c r="AK9" i="2"/>
  <c r="AI9" i="2"/>
  <c r="AH9" i="2"/>
  <c r="AG9" i="2"/>
  <c r="AF9" i="2"/>
  <c r="AE9" i="2"/>
  <c r="AD9" i="2"/>
  <c r="AC9" i="2"/>
  <c r="AB9" i="2"/>
  <c r="Z9" i="2"/>
  <c r="AA9" i="2" s="1"/>
  <c r="W9" i="2"/>
  <c r="V9" i="2"/>
  <c r="X9" i="2" s="1"/>
  <c r="U9" i="2"/>
  <c r="T9" i="2"/>
  <c r="S9" i="2"/>
  <c r="R9" i="2"/>
  <c r="Q9" i="2"/>
  <c r="O9" i="2"/>
  <c r="P9" i="2" s="1"/>
  <c r="M9" i="2"/>
  <c r="K9" i="2"/>
  <c r="J9" i="2"/>
  <c r="G9" i="2"/>
  <c r="D9" i="2"/>
  <c r="F9" i="2" s="1"/>
  <c r="GD8" i="2"/>
  <c r="GC8" i="2"/>
  <c r="GA8" i="2"/>
  <c r="FZ8" i="2"/>
  <c r="FY8" i="2"/>
  <c r="FX8" i="2"/>
  <c r="FW8" i="2"/>
  <c r="FV8" i="2"/>
  <c r="FU8" i="2"/>
  <c r="FT8" i="2"/>
  <c r="FR8" i="2"/>
  <c r="FQ8" i="2"/>
  <c r="FP8" i="2"/>
  <c r="FO8" i="2"/>
  <c r="FN8" i="2"/>
  <c r="FM8" i="2"/>
  <c r="FL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R8" i="2"/>
  <c r="EO8" i="2"/>
  <c r="EN8" i="2"/>
  <c r="EM8" i="2"/>
  <c r="EL8" i="2"/>
  <c r="EK8" i="2"/>
  <c r="EJ8" i="2"/>
  <c r="EI8" i="2"/>
  <c r="EH8" i="2"/>
  <c r="EG8" i="2"/>
  <c r="EF8" i="2"/>
  <c r="EE8" i="2"/>
  <c r="EC8" i="2"/>
  <c r="EB8" i="2"/>
  <c r="EA8" i="2"/>
  <c r="DZ8" i="2"/>
  <c r="DY8" i="2"/>
  <c r="DX8" i="2"/>
  <c r="DV8" i="2"/>
  <c r="DT8" i="2"/>
  <c r="DS8" i="2"/>
  <c r="DR8" i="2"/>
  <c r="DQ8" i="2"/>
  <c r="DP8" i="2"/>
  <c r="DO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X8" i="2"/>
  <c r="CV8" i="2"/>
  <c r="CU8" i="2"/>
  <c r="CT8" i="2"/>
  <c r="CS8" i="2"/>
  <c r="CR8" i="2"/>
  <c r="CQ8" i="2"/>
  <c r="CP8" i="2"/>
  <c r="CO8" i="2"/>
  <c r="CM8" i="2"/>
  <c r="CK8" i="2"/>
  <c r="CJ8" i="2"/>
  <c r="CI8" i="2"/>
  <c r="CH8" i="2"/>
  <c r="CG8" i="2"/>
  <c r="CF8" i="2"/>
  <c r="CD8" i="2"/>
  <c r="CC8" i="2"/>
  <c r="CB8" i="2"/>
  <c r="CA8" i="2"/>
  <c r="BZ8" i="2"/>
  <c r="BY8" i="2"/>
  <c r="BW8" i="2"/>
  <c r="BV8" i="2"/>
  <c r="BU8" i="2"/>
  <c r="BT8" i="2"/>
  <c r="BS8" i="2"/>
  <c r="BR8" i="2"/>
  <c r="BO8" i="2"/>
  <c r="BN8" i="2"/>
  <c r="BM8" i="2"/>
  <c r="BL8" i="2"/>
  <c r="BK8" i="2"/>
  <c r="BJ8" i="2"/>
  <c r="BI8" i="2"/>
  <c r="BH8" i="2"/>
  <c r="BG8" i="2"/>
  <c r="BE8" i="2"/>
  <c r="BD8" i="2"/>
  <c r="BC8" i="2"/>
  <c r="BB8" i="2"/>
  <c r="BA8" i="2"/>
  <c r="AZ8" i="2"/>
  <c r="AY8" i="2"/>
  <c r="AX8" i="2"/>
  <c r="AW8" i="2"/>
  <c r="AV8" i="2"/>
  <c r="AU8" i="2"/>
  <c r="AS8" i="2"/>
  <c r="AR8" i="2"/>
  <c r="AQ8" i="2"/>
  <c r="AN8" i="2"/>
  <c r="AL8" i="2"/>
  <c r="AK8" i="2"/>
  <c r="AI8" i="2"/>
  <c r="AH8" i="2"/>
  <c r="AG8" i="2"/>
  <c r="AF8" i="2"/>
  <c r="AD8" i="2"/>
  <c r="AC8" i="2"/>
  <c r="AB8" i="2"/>
  <c r="AA8" i="2"/>
  <c r="Z8" i="2"/>
  <c r="Y8" i="2"/>
  <c r="X8" i="2"/>
  <c r="W8" i="2"/>
  <c r="V8" i="2"/>
  <c r="U8" i="2"/>
  <c r="S8" i="2"/>
  <c r="R8" i="2"/>
  <c r="Q8" i="2"/>
  <c r="O8" i="2"/>
  <c r="N8" i="2"/>
  <c r="L8" i="2"/>
  <c r="K8" i="2"/>
  <c r="J8" i="2"/>
  <c r="I8" i="2"/>
  <c r="H8" i="2"/>
  <c r="G8" i="2"/>
  <c r="E8" i="2"/>
  <c r="D8" i="2"/>
  <c r="GE7" i="2"/>
  <c r="GB7" i="2"/>
  <c r="FW7" i="2"/>
  <c r="FV7" i="2"/>
  <c r="FS7" i="2"/>
  <c r="FS8" i="2" s="1"/>
  <c r="FJ7" i="2"/>
  <c r="ES7" i="2"/>
  <c r="EP7" i="2"/>
  <c r="ED7" i="2"/>
  <c r="ED8" i="2" s="1"/>
  <c r="DW7" i="2"/>
  <c r="DW42" i="2" s="1"/>
  <c r="DR7" i="2"/>
  <c r="DU7" i="2" s="1"/>
  <c r="DU8" i="2" s="1"/>
  <c r="DN7" i="2"/>
  <c r="DM7" i="2"/>
  <c r="DC7" i="2"/>
  <c r="CW7" i="2"/>
  <c r="CR7" i="2"/>
  <c r="CL7" i="2"/>
  <c r="CE7" i="2"/>
  <c r="CE8" i="2" s="1"/>
  <c r="BX7" i="2"/>
  <c r="CN7" i="2" s="1"/>
  <c r="BQ7" i="2"/>
  <c r="BP7" i="2"/>
  <c r="BF7" i="2"/>
  <c r="BF8" i="2" s="1"/>
  <c r="BD7" i="2"/>
  <c r="AT7" i="2"/>
  <c r="AM7" i="2"/>
  <c r="AJ7" i="2"/>
  <c r="AJ8" i="2" s="1"/>
  <c r="AE7" i="2"/>
  <c r="AE8" i="2" s="1"/>
  <c r="AA7" i="2"/>
  <c r="X7" i="2"/>
  <c r="T7" i="2"/>
  <c r="P7" i="2"/>
  <c r="M7" i="2"/>
  <c r="M8" i="2" s="1"/>
  <c r="F7" i="2"/>
  <c r="GB6" i="2"/>
  <c r="FV6" i="2"/>
  <c r="FS6" i="2"/>
  <c r="FW6" i="2" s="1"/>
  <c r="FJ6" i="2"/>
  <c r="FK6" i="2" s="1"/>
  <c r="ES6" i="2"/>
  <c r="EP6" i="2"/>
  <c r="EP8" i="2" s="1"/>
  <c r="ED6" i="2"/>
  <c r="EQ6" i="2" s="1"/>
  <c r="DW6" i="2"/>
  <c r="DU6" i="2"/>
  <c r="DR6" i="2"/>
  <c r="DM6" i="2"/>
  <c r="DN6" i="2" s="1"/>
  <c r="DC6" i="2"/>
  <c r="CY6" i="2"/>
  <c r="CW6" i="2"/>
  <c r="CR6" i="2"/>
  <c r="CL6" i="2"/>
  <c r="CL8" i="2" s="1"/>
  <c r="CE6" i="2"/>
  <c r="BX6" i="2"/>
  <c r="CN6" i="2" s="1"/>
  <c r="BP6" i="2"/>
  <c r="BQ6" i="2" s="1"/>
  <c r="BD6" i="2"/>
  <c r="AT6" i="2"/>
  <c r="BF6" i="2" s="1"/>
  <c r="AO6" i="2"/>
  <c r="AM6" i="2"/>
  <c r="AJ6" i="2"/>
  <c r="AE6" i="2"/>
  <c r="AA6" i="2"/>
  <c r="X6" i="2"/>
  <c r="T6" i="2"/>
  <c r="T8" i="2" s="1"/>
  <c r="P6" i="2"/>
  <c r="P8" i="2" s="1"/>
  <c r="M6" i="2"/>
  <c r="F6" i="2"/>
  <c r="E62" i="1"/>
  <c r="C62" i="1"/>
  <c r="A62" i="1"/>
  <c r="I61" i="1"/>
  <c r="H61" i="1"/>
  <c r="G61" i="1"/>
  <c r="F61" i="1"/>
  <c r="E61" i="1"/>
  <c r="D61" i="1"/>
  <c r="C61" i="1"/>
  <c r="A61" i="1"/>
  <c r="I60" i="1"/>
  <c r="G60" i="1"/>
  <c r="F60" i="1"/>
  <c r="E60" i="1"/>
  <c r="D60" i="1"/>
  <c r="C60" i="1"/>
  <c r="A60" i="1"/>
  <c r="I59" i="1"/>
  <c r="G59" i="1"/>
  <c r="F59" i="1"/>
  <c r="E59" i="1"/>
  <c r="D59" i="1"/>
  <c r="C59" i="1"/>
  <c r="A59" i="1"/>
  <c r="I58" i="1"/>
  <c r="G58" i="1"/>
  <c r="F58" i="1"/>
  <c r="E58" i="1"/>
  <c r="D58" i="1"/>
  <c r="C58" i="1"/>
  <c r="A58" i="1"/>
  <c r="I57" i="1"/>
  <c r="H57" i="1"/>
  <c r="G57" i="1"/>
  <c r="F57" i="1"/>
  <c r="E57" i="1"/>
  <c r="D57" i="1"/>
  <c r="C57" i="1"/>
  <c r="A57" i="1"/>
  <c r="I56" i="1"/>
  <c r="G56" i="1"/>
  <c r="F56" i="1"/>
  <c r="E56" i="1"/>
  <c r="D56" i="1"/>
  <c r="C56" i="1"/>
  <c r="A56" i="1"/>
  <c r="I55" i="1"/>
  <c r="G55" i="1"/>
  <c r="F55" i="1"/>
  <c r="E55" i="1"/>
  <c r="D55" i="1"/>
  <c r="C55" i="1"/>
  <c r="A55" i="1"/>
  <c r="I54" i="1"/>
  <c r="G54" i="1"/>
  <c r="F54" i="1"/>
  <c r="E54" i="1"/>
  <c r="D54" i="1"/>
  <c r="C54" i="1"/>
  <c r="A54" i="1"/>
  <c r="I53" i="1"/>
  <c r="H53" i="1"/>
  <c r="G53" i="1"/>
  <c r="F53" i="1"/>
  <c r="E53" i="1"/>
  <c r="D53" i="1"/>
  <c r="C53" i="1"/>
  <c r="A53" i="1"/>
  <c r="I52" i="1"/>
  <c r="G52" i="1"/>
  <c r="F52" i="1"/>
  <c r="E52" i="1"/>
  <c r="D52" i="1"/>
  <c r="C52" i="1"/>
  <c r="A52" i="1"/>
  <c r="I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I49" i="1"/>
  <c r="H49" i="1"/>
  <c r="G49" i="1"/>
  <c r="F49" i="1"/>
  <c r="E49" i="1"/>
  <c r="D49" i="1"/>
  <c r="C49" i="1"/>
  <c r="A49" i="1"/>
  <c r="I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T41" i="1" s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I20" i="1"/>
  <c r="I62" i="1" s="1"/>
  <c r="G20" i="1"/>
  <c r="G62" i="1" s="1"/>
  <c r="F20" i="1"/>
  <c r="H20" i="1" s="1"/>
  <c r="D20" i="1"/>
  <c r="D62" i="1" s="1"/>
  <c r="J19" i="1"/>
  <c r="K19" i="1" s="1"/>
  <c r="L19" i="1" s="1"/>
  <c r="H19" i="1"/>
  <c r="H18" i="1"/>
  <c r="H60" i="1" s="1"/>
  <c r="J17" i="1"/>
  <c r="K17" i="1" s="1"/>
  <c r="L17" i="1" s="1"/>
  <c r="H17" i="1"/>
  <c r="H59" i="1" s="1"/>
  <c r="H16" i="1"/>
  <c r="H58" i="1" s="1"/>
  <c r="J15" i="1"/>
  <c r="K15" i="1" s="1"/>
  <c r="L15" i="1" s="1"/>
  <c r="H15" i="1"/>
  <c r="H14" i="1"/>
  <c r="H56" i="1" s="1"/>
  <c r="J13" i="1"/>
  <c r="J55" i="1" s="1"/>
  <c r="H13" i="1"/>
  <c r="H55" i="1" s="1"/>
  <c r="H12" i="1"/>
  <c r="H54" i="1" s="1"/>
  <c r="J11" i="1"/>
  <c r="K11" i="1" s="1"/>
  <c r="L11" i="1" s="1"/>
  <c r="H11" i="1"/>
  <c r="H10" i="1"/>
  <c r="J10" i="1" s="1"/>
  <c r="J9" i="1"/>
  <c r="K9" i="1" s="1"/>
  <c r="L9" i="1" s="1"/>
  <c r="H9" i="1"/>
  <c r="H51" i="1" s="1"/>
  <c r="H8" i="1"/>
  <c r="H50" i="1" s="1"/>
  <c r="J7" i="1"/>
  <c r="K7" i="1" s="1"/>
  <c r="L7" i="1" s="1"/>
  <c r="H7" i="1"/>
  <c r="H6" i="1"/>
  <c r="H48" i="1" s="1"/>
  <c r="J52" i="1" l="1"/>
  <c r="K10" i="1"/>
  <c r="L10" i="1" s="1"/>
  <c r="H62" i="1"/>
  <c r="J20" i="1"/>
  <c r="CN8" i="2"/>
  <c r="AP9" i="2"/>
  <c r="J8" i="1"/>
  <c r="J14" i="1"/>
  <c r="J18" i="1"/>
  <c r="J49" i="1"/>
  <c r="J57" i="1"/>
  <c r="F8" i="2"/>
  <c r="AM8" i="2"/>
  <c r="AP17" i="2"/>
  <c r="AC25" i="2"/>
  <c r="AC23" i="2"/>
  <c r="AC44" i="2"/>
  <c r="AL44" i="2"/>
  <c r="AL25" i="2"/>
  <c r="AL23" i="2"/>
  <c r="CP44" i="2"/>
  <c r="CP25" i="2"/>
  <c r="CP23" i="2"/>
  <c r="CR19" i="2"/>
  <c r="ET44" i="2"/>
  <c r="ET25" i="2"/>
  <c r="ET23" i="2"/>
  <c r="ET20" i="2"/>
  <c r="FB44" i="2"/>
  <c r="FB25" i="2"/>
  <c r="FB23" i="2"/>
  <c r="FB20" i="2"/>
  <c r="FJ19" i="2"/>
  <c r="FR39" i="2"/>
  <c r="FR41" i="2" s="1"/>
  <c r="FR42" i="2" s="1"/>
  <c r="FR44" i="2"/>
  <c r="FR25" i="2"/>
  <c r="FR23" i="2"/>
  <c r="FR20" i="2"/>
  <c r="AC20" i="2"/>
  <c r="DN24" i="2"/>
  <c r="ES25" i="2"/>
  <c r="EP23" i="2"/>
  <c r="H52" i="1"/>
  <c r="F62" i="1"/>
  <c r="AO7" i="2"/>
  <c r="AO8" i="2" s="1"/>
  <c r="BF9" i="2"/>
  <c r="AP12" i="2"/>
  <c r="C12" i="2" s="1"/>
  <c r="AD44" i="2"/>
  <c r="AD25" i="2"/>
  <c r="AD23" i="2"/>
  <c r="CG25" i="2"/>
  <c r="CG23" i="2"/>
  <c r="CG44" i="2"/>
  <c r="CL19" i="2"/>
  <c r="EU44" i="2"/>
  <c r="EU23" i="2"/>
  <c r="EU20" i="2"/>
  <c r="FC44" i="2"/>
  <c r="FC23" i="2"/>
  <c r="FC25" i="2"/>
  <c r="FS25" i="2"/>
  <c r="FS20" i="2"/>
  <c r="AD20" i="2"/>
  <c r="FC20" i="2"/>
  <c r="CY23" i="2"/>
  <c r="ES23" i="2"/>
  <c r="AE25" i="2"/>
  <c r="EU25" i="2"/>
  <c r="FO41" i="2"/>
  <c r="C17" i="2"/>
  <c r="AK25" i="2"/>
  <c r="AK44" i="2"/>
  <c r="AK23" i="2"/>
  <c r="AM19" i="2"/>
  <c r="CO25" i="2"/>
  <c r="CO23" i="2"/>
  <c r="CO44" i="2"/>
  <c r="CY19" i="2"/>
  <c r="CY20" i="2" s="1"/>
  <c r="J6" i="1"/>
  <c r="J12" i="1"/>
  <c r="J51" i="1"/>
  <c r="AP7" i="2"/>
  <c r="FW9" i="2"/>
  <c r="GE9" i="2"/>
  <c r="C10" i="2"/>
  <c r="U25" i="2"/>
  <c r="U23" i="2"/>
  <c r="U44" i="2"/>
  <c r="BI44" i="2"/>
  <c r="BI25" i="2"/>
  <c r="BI23" i="2"/>
  <c r="BQ19" i="2"/>
  <c r="BY25" i="2"/>
  <c r="BY23" i="2"/>
  <c r="BY44" i="2"/>
  <c r="CH44" i="2"/>
  <c r="CH25" i="2"/>
  <c r="CH23" i="2"/>
  <c r="AK20" i="2"/>
  <c r="CW20" i="2"/>
  <c r="DN22" i="2"/>
  <c r="C31" i="2"/>
  <c r="ES44" i="2"/>
  <c r="ES20" i="2"/>
  <c r="CX44" i="2"/>
  <c r="CX25" i="2"/>
  <c r="CX23" i="2"/>
  <c r="J16" i="1"/>
  <c r="J59" i="1"/>
  <c r="AT8" i="2"/>
  <c r="CY7" i="2"/>
  <c r="CY8" i="2" s="1"/>
  <c r="CW8" i="2"/>
  <c r="EQ7" i="2"/>
  <c r="EQ8" i="2" s="1"/>
  <c r="BD9" i="2"/>
  <c r="E25" i="2"/>
  <c r="E23" i="2"/>
  <c r="E44" i="2"/>
  <c r="M44" i="2"/>
  <c r="V44" i="2"/>
  <c r="V25" i="2"/>
  <c r="V23" i="2"/>
  <c r="X19" i="2"/>
  <c r="BJ44" i="2"/>
  <c r="BJ25" i="2"/>
  <c r="BJ23" i="2"/>
  <c r="BR44" i="2"/>
  <c r="BR25" i="2"/>
  <c r="BR23" i="2"/>
  <c r="BZ44" i="2"/>
  <c r="BZ25" i="2"/>
  <c r="BZ23" i="2"/>
  <c r="CE19" i="2"/>
  <c r="CN19" i="2" s="1"/>
  <c r="ED20" i="2"/>
  <c r="EL44" i="2"/>
  <c r="EL25" i="2"/>
  <c r="EL23" i="2"/>
  <c r="EL20" i="2"/>
  <c r="F20" i="2"/>
  <c r="AL20" i="2"/>
  <c r="BR20" i="2"/>
  <c r="CX20" i="2"/>
  <c r="BQ23" i="2"/>
  <c r="C22" i="2"/>
  <c r="J53" i="1"/>
  <c r="J61" i="1"/>
  <c r="ES8" i="2"/>
  <c r="DM9" i="2"/>
  <c r="DN9" i="2" s="1"/>
  <c r="DU9" i="2"/>
  <c r="CN11" i="2"/>
  <c r="AP13" i="2"/>
  <c r="C13" i="2" s="1"/>
  <c r="AP14" i="2"/>
  <c r="C14" i="2" s="1"/>
  <c r="EQ15" i="2"/>
  <c r="N44" i="2"/>
  <c r="N25" i="2"/>
  <c r="N23" i="2"/>
  <c r="P19" i="2"/>
  <c r="AS25" i="2"/>
  <c r="AS44" i="2"/>
  <c r="AS23" i="2"/>
  <c r="BA44" i="2"/>
  <c r="BA25" i="2"/>
  <c r="BA23" i="2"/>
  <c r="DE25" i="2"/>
  <c r="DE44" i="2"/>
  <c r="DE23" i="2"/>
  <c r="DM19" i="2"/>
  <c r="DM25" i="2" s="1"/>
  <c r="DU20" i="2"/>
  <c r="EE44" i="2"/>
  <c r="EE23" i="2"/>
  <c r="EE25" i="2"/>
  <c r="EM44" i="2"/>
  <c r="EM23" i="2"/>
  <c r="EM25" i="2"/>
  <c r="EM20" i="2"/>
  <c r="M20" i="2"/>
  <c r="AS20" i="2"/>
  <c r="BY20" i="2"/>
  <c r="DE20" i="2"/>
  <c r="K13" i="1"/>
  <c r="L13" i="1" s="1"/>
  <c r="DM8" i="2"/>
  <c r="FJ8" i="2"/>
  <c r="FK7" i="2"/>
  <c r="FK8" i="2" s="1"/>
  <c r="BX8" i="2"/>
  <c r="DN13" i="2"/>
  <c r="BB44" i="2"/>
  <c r="BB25" i="2"/>
  <c r="BB23" i="2"/>
  <c r="DF44" i="2"/>
  <c r="DF25" i="2"/>
  <c r="DF23" i="2"/>
  <c r="DF20" i="2"/>
  <c r="DV44" i="2"/>
  <c r="DV25" i="2"/>
  <c r="DV23" i="2"/>
  <c r="DV20" i="2"/>
  <c r="AT20" i="2"/>
  <c r="C11" i="2"/>
  <c r="GA44" i="2"/>
  <c r="GA23" i="2"/>
  <c r="GA30" i="2"/>
  <c r="GA41" i="2" s="1"/>
  <c r="GA42" i="2" s="1"/>
  <c r="GA20" i="2"/>
  <c r="AP6" i="2"/>
  <c r="GE6" i="2"/>
  <c r="C6" i="2" s="1"/>
  <c r="GB8" i="2"/>
  <c r="BQ8" i="2"/>
  <c r="DN8" i="2"/>
  <c r="BP8" i="2"/>
  <c r="CN12" i="2"/>
  <c r="C15" i="2"/>
  <c r="C16" i="2"/>
  <c r="C18" i="2"/>
  <c r="FZ44" i="2"/>
  <c r="FZ25" i="2"/>
  <c r="FZ23" i="2"/>
  <c r="FZ20" i="2"/>
  <c r="FZ30" i="2"/>
  <c r="GB19" i="2"/>
  <c r="U20" i="2"/>
  <c r="CG20" i="2"/>
  <c r="AP21" i="2"/>
  <c r="C21" i="2" s="1"/>
  <c r="CR25" i="2"/>
  <c r="G44" i="2"/>
  <c r="G23" i="2"/>
  <c r="O44" i="2"/>
  <c r="O23" i="2"/>
  <c r="W44" i="2"/>
  <c r="W23" i="2"/>
  <c r="AU44" i="2"/>
  <c r="AU23" i="2"/>
  <c r="BC44" i="2"/>
  <c r="BC23" i="2"/>
  <c r="BK44" i="2"/>
  <c r="BK23" i="2"/>
  <c r="BS44" i="2"/>
  <c r="BS23" i="2"/>
  <c r="CA44" i="2"/>
  <c r="CA23" i="2"/>
  <c r="CI44" i="2"/>
  <c r="CI23" i="2"/>
  <c r="CQ44" i="2"/>
  <c r="CQ23" i="2"/>
  <c r="DG44" i="2"/>
  <c r="DG23" i="2"/>
  <c r="DO44" i="2"/>
  <c r="DO23" i="2"/>
  <c r="EF44" i="2"/>
  <c r="EF23" i="2"/>
  <c r="EN44" i="2"/>
  <c r="EN23" i="2"/>
  <c r="EV44" i="2"/>
  <c r="EV23" i="2"/>
  <c r="FD44" i="2"/>
  <c r="FD23" i="2"/>
  <c r="FL44" i="2"/>
  <c r="FL23" i="2"/>
  <c r="FT39" i="2"/>
  <c r="FT44" i="2"/>
  <c r="FT23" i="2"/>
  <c r="G20" i="2"/>
  <c r="O20" i="2"/>
  <c r="W20" i="2"/>
  <c r="AU20" i="2"/>
  <c r="BC20" i="2"/>
  <c r="BK20" i="2"/>
  <c r="BS20" i="2"/>
  <c r="CA20" i="2"/>
  <c r="CI20" i="2"/>
  <c r="CQ20" i="2"/>
  <c r="EF20" i="2"/>
  <c r="AE23" i="2"/>
  <c r="FJ23" i="2"/>
  <c r="FK22" i="2"/>
  <c r="J23" i="2"/>
  <c r="DL23" i="2"/>
  <c r="BQ25" i="2"/>
  <c r="AP31" i="2"/>
  <c r="H44" i="2"/>
  <c r="H23" i="2"/>
  <c r="AF44" i="2"/>
  <c r="AF23" i="2"/>
  <c r="AN44" i="2"/>
  <c r="AN23" i="2"/>
  <c r="AV44" i="2"/>
  <c r="AV23" i="2"/>
  <c r="BD19" i="2"/>
  <c r="BL44" i="2"/>
  <c r="BL23" i="2"/>
  <c r="BT44" i="2"/>
  <c r="BT23" i="2"/>
  <c r="CB44" i="2"/>
  <c r="CB23" i="2"/>
  <c r="CJ44" i="2"/>
  <c r="CJ23" i="2"/>
  <c r="CZ44" i="2"/>
  <c r="CZ23" i="2"/>
  <c r="DH44" i="2"/>
  <c r="DH23" i="2"/>
  <c r="DP44" i="2"/>
  <c r="DP23" i="2"/>
  <c r="DX44" i="2"/>
  <c r="DX23" i="2"/>
  <c r="EG44" i="2"/>
  <c r="EG20" i="2"/>
  <c r="EG25" i="2"/>
  <c r="EO44" i="2"/>
  <c r="EO20" i="2"/>
  <c r="EO25" i="2"/>
  <c r="EW44" i="2"/>
  <c r="EW20" i="2"/>
  <c r="EW25" i="2"/>
  <c r="FE44" i="2"/>
  <c r="FE20" i="2"/>
  <c r="FE25" i="2"/>
  <c r="FM39" i="2"/>
  <c r="FM44" i="2"/>
  <c r="FM20" i="2"/>
  <c r="FM25" i="2"/>
  <c r="FU39" i="2"/>
  <c r="FU41" i="2" s="1"/>
  <c r="FU42" i="2" s="1"/>
  <c r="FU44" i="2"/>
  <c r="FU20" i="2"/>
  <c r="FU25" i="2"/>
  <c r="GC44" i="2"/>
  <c r="GC20" i="2"/>
  <c r="GC30" i="2"/>
  <c r="GC41" i="2" s="1"/>
  <c r="GC42" i="2" s="1"/>
  <c r="GC25" i="2"/>
  <c r="H20" i="2"/>
  <c r="AF20" i="2"/>
  <c r="AN20" i="2"/>
  <c r="AV20" i="2"/>
  <c r="BL20" i="2"/>
  <c r="BT20" i="2"/>
  <c r="CB20" i="2"/>
  <c r="CJ20" i="2"/>
  <c r="CZ20" i="2"/>
  <c r="FH20" i="2"/>
  <c r="FT20" i="2"/>
  <c r="FS23" i="2"/>
  <c r="BX23" i="2"/>
  <c r="EJ23" i="2"/>
  <c r="GC23" i="2"/>
  <c r="BX25" i="2"/>
  <c r="J25" i="2"/>
  <c r="BS25" i="2"/>
  <c r="FD25" i="2"/>
  <c r="CN27" i="2"/>
  <c r="CN41" i="2" s="1"/>
  <c r="CN42" i="2" s="1"/>
  <c r="DE42" i="2"/>
  <c r="DM41" i="2"/>
  <c r="DM42" i="2" s="1"/>
  <c r="DM29" i="2"/>
  <c r="DN29" i="2" s="1"/>
  <c r="P44" i="2"/>
  <c r="DW8" i="2"/>
  <c r="I44" i="2"/>
  <c r="I25" i="2"/>
  <c r="Q44" i="2"/>
  <c r="Q25" i="2"/>
  <c r="Y44" i="2"/>
  <c r="Y25" i="2"/>
  <c r="AG44" i="2"/>
  <c r="AG25" i="2"/>
  <c r="AO19" i="2"/>
  <c r="AO20" i="2" s="1"/>
  <c r="AW44" i="2"/>
  <c r="AW25" i="2"/>
  <c r="BE44" i="2"/>
  <c r="BE25" i="2"/>
  <c r="BM44" i="2"/>
  <c r="BM25" i="2"/>
  <c r="BU44" i="2"/>
  <c r="BU25" i="2"/>
  <c r="CC44" i="2"/>
  <c r="CC25" i="2"/>
  <c r="CK44" i="2"/>
  <c r="CK25" i="2"/>
  <c r="CS44" i="2"/>
  <c r="CS25" i="2"/>
  <c r="DA44" i="2"/>
  <c r="DA25" i="2"/>
  <c r="DI44" i="2"/>
  <c r="DI20" i="2"/>
  <c r="DI25" i="2"/>
  <c r="DQ44" i="2"/>
  <c r="DQ20" i="2"/>
  <c r="DQ25" i="2"/>
  <c r="DZ44" i="2"/>
  <c r="DZ20" i="2"/>
  <c r="DZ25" i="2"/>
  <c r="EH44" i="2"/>
  <c r="EH20" i="2"/>
  <c r="EH25" i="2"/>
  <c r="EP19" i="2"/>
  <c r="EX44" i="2"/>
  <c r="EX20" i="2"/>
  <c r="EX25" i="2"/>
  <c r="FF44" i="2"/>
  <c r="FF20" i="2"/>
  <c r="FF25" i="2"/>
  <c r="FN44" i="2"/>
  <c r="FN39" i="2"/>
  <c r="FN41" i="2" s="1"/>
  <c r="FN42" i="2" s="1"/>
  <c r="FN20" i="2"/>
  <c r="FN25" i="2"/>
  <c r="FV19" i="2"/>
  <c r="GD44" i="2"/>
  <c r="GD20" i="2"/>
  <c r="GD30" i="2"/>
  <c r="GD41" i="2" s="1"/>
  <c r="GD42" i="2" s="1"/>
  <c r="GD25" i="2"/>
  <c r="I20" i="2"/>
  <c r="Q20" i="2"/>
  <c r="Y20" i="2"/>
  <c r="AG20" i="2"/>
  <c r="AW20" i="2"/>
  <c r="BE20" i="2"/>
  <c r="BM20" i="2"/>
  <c r="BU20" i="2"/>
  <c r="CC20" i="2"/>
  <c r="CK20" i="2"/>
  <c r="CS20" i="2"/>
  <c r="DA20" i="2"/>
  <c r="DX20" i="2"/>
  <c r="EV20" i="2"/>
  <c r="F23" i="2"/>
  <c r="AM23" i="2"/>
  <c r="CN22" i="2"/>
  <c r="CE23" i="2"/>
  <c r="DU23" i="2"/>
  <c r="Q23" i="2"/>
  <c r="CC23" i="2"/>
  <c r="EO23" i="2"/>
  <c r="GD23" i="2"/>
  <c r="AJ25" i="2"/>
  <c r="AO24" i="2"/>
  <c r="DU25" i="2"/>
  <c r="O25" i="2"/>
  <c r="AN25" i="2"/>
  <c r="BT25" i="2"/>
  <c r="CZ25" i="2"/>
  <c r="Z44" i="2"/>
  <c r="Z25" i="2"/>
  <c r="AH44" i="2"/>
  <c r="AH25" i="2"/>
  <c r="AX44" i="2"/>
  <c r="AX25" i="2"/>
  <c r="BN44" i="2"/>
  <c r="BN25" i="2"/>
  <c r="BV44" i="2"/>
  <c r="BV25" i="2"/>
  <c r="CD44" i="2"/>
  <c r="CD25" i="2"/>
  <c r="CT44" i="2"/>
  <c r="CT25" i="2"/>
  <c r="DB44" i="2"/>
  <c r="DB25" i="2"/>
  <c r="DJ44" i="2"/>
  <c r="DJ20" i="2"/>
  <c r="DJ25" i="2"/>
  <c r="DR20" i="2"/>
  <c r="DR25" i="2"/>
  <c r="EA44" i="2"/>
  <c r="EA25" i="2"/>
  <c r="EA23" i="2"/>
  <c r="EI44" i="2"/>
  <c r="EI25" i="2"/>
  <c r="EI23" i="2"/>
  <c r="EY44" i="2"/>
  <c r="EY25" i="2"/>
  <c r="EY23" i="2"/>
  <c r="FG44" i="2"/>
  <c r="FG25" i="2"/>
  <c r="FG23" i="2"/>
  <c r="FO44" i="2"/>
  <c r="FO25" i="2"/>
  <c r="FO23" i="2"/>
  <c r="FW19" i="2"/>
  <c r="FW20" i="2" s="1"/>
  <c r="GE19" i="2"/>
  <c r="GE20" i="2" s="1"/>
  <c r="J20" i="2"/>
  <c r="R20" i="2"/>
  <c r="Z20" i="2"/>
  <c r="AH20" i="2"/>
  <c r="AX20" i="2"/>
  <c r="BN20" i="2"/>
  <c r="BV20" i="2"/>
  <c r="CD20" i="2"/>
  <c r="CT20" i="2"/>
  <c r="DB20" i="2"/>
  <c r="EY20" i="2"/>
  <c r="M23" i="2"/>
  <c r="DW23" i="2"/>
  <c r="R23" i="2"/>
  <c r="CD23" i="2"/>
  <c r="FM23" i="2"/>
  <c r="AU25" i="2"/>
  <c r="CA25" i="2"/>
  <c r="DG25" i="2"/>
  <c r="EF25" i="2"/>
  <c r="FL25" i="2"/>
  <c r="T41" i="2"/>
  <c r="T42" i="2" s="1"/>
  <c r="BF27" i="2"/>
  <c r="AQ41" i="2"/>
  <c r="AQ42" i="2" s="1"/>
  <c r="AP29" i="2"/>
  <c r="C29" i="2" s="1"/>
  <c r="K44" i="2"/>
  <c r="K25" i="2"/>
  <c r="K23" i="2"/>
  <c r="S44" i="2"/>
  <c r="S25" i="2"/>
  <c r="S23" i="2"/>
  <c r="AA19" i="2"/>
  <c r="AA20" i="2" s="1"/>
  <c r="AI44" i="2"/>
  <c r="AI25" i="2"/>
  <c r="AI23" i="2"/>
  <c r="AQ44" i="2"/>
  <c r="AQ25" i="2"/>
  <c r="AQ23" i="2"/>
  <c r="AY44" i="2"/>
  <c r="AY25" i="2"/>
  <c r="AY23" i="2"/>
  <c r="BG44" i="2"/>
  <c r="BG25" i="2"/>
  <c r="BG23" i="2"/>
  <c r="BO44" i="2"/>
  <c r="BO25" i="2"/>
  <c r="BO23" i="2"/>
  <c r="BW44" i="2"/>
  <c r="BW25" i="2"/>
  <c r="BW23" i="2"/>
  <c r="CM44" i="2"/>
  <c r="CM25" i="2"/>
  <c r="CM23" i="2"/>
  <c r="CU44" i="2"/>
  <c r="CU25" i="2"/>
  <c r="CU23" i="2"/>
  <c r="DC19" i="2"/>
  <c r="DK44" i="2"/>
  <c r="DK25" i="2"/>
  <c r="DK23" i="2"/>
  <c r="DS44" i="2"/>
  <c r="DS25" i="2"/>
  <c r="DS23" i="2"/>
  <c r="EB44" i="2"/>
  <c r="EB25" i="2"/>
  <c r="EJ44" i="2"/>
  <c r="EJ25" i="2"/>
  <c r="ER44" i="2"/>
  <c r="ER25" i="2"/>
  <c r="EZ44" i="2"/>
  <c r="EZ25" i="2"/>
  <c r="FH44" i="2"/>
  <c r="FH25" i="2"/>
  <c r="FP39" i="2"/>
  <c r="FP41" i="2" s="1"/>
  <c r="FP42" i="2" s="1"/>
  <c r="FP44" i="2"/>
  <c r="FP25" i="2"/>
  <c r="FX44" i="2"/>
  <c r="FX30" i="2"/>
  <c r="FX25" i="2"/>
  <c r="K20" i="2"/>
  <c r="S20" i="2"/>
  <c r="AI20" i="2"/>
  <c r="AQ20" i="2"/>
  <c r="AY20" i="2"/>
  <c r="BG20" i="2"/>
  <c r="BO20" i="2"/>
  <c r="BW20" i="2"/>
  <c r="CM20" i="2"/>
  <c r="CU20" i="2"/>
  <c r="DO20" i="2"/>
  <c r="EA20" i="2"/>
  <c r="EZ20" i="2"/>
  <c r="FL20" i="2"/>
  <c r="FY20" i="2"/>
  <c r="AP22" i="2"/>
  <c r="AT23" i="2"/>
  <c r="ED23" i="2"/>
  <c r="GB23" i="2"/>
  <c r="T23" i="2"/>
  <c r="BM23" i="2"/>
  <c r="DB23" i="2"/>
  <c r="ER23" i="2"/>
  <c r="FN23" i="2"/>
  <c r="M25" i="2"/>
  <c r="AT25" i="2"/>
  <c r="ED25" i="2"/>
  <c r="FW24" i="2"/>
  <c r="R25" i="2"/>
  <c r="AV25" i="2"/>
  <c r="CB25" i="2"/>
  <c r="DH25" i="2"/>
  <c r="AP28" i="2"/>
  <c r="AY41" i="2"/>
  <c r="AY42" i="2" s="1"/>
  <c r="BD28" i="2"/>
  <c r="BD41" i="2" s="1"/>
  <c r="BD42" i="2" s="1"/>
  <c r="AJ42" i="2"/>
  <c r="D44" i="2"/>
  <c r="D25" i="2"/>
  <c r="L44" i="2"/>
  <c r="L25" i="2"/>
  <c r="AB44" i="2"/>
  <c r="AB25" i="2"/>
  <c r="AR44" i="2"/>
  <c r="AR25" i="2"/>
  <c r="AZ44" i="2"/>
  <c r="AZ25" i="2"/>
  <c r="BH44" i="2"/>
  <c r="BH25" i="2"/>
  <c r="CF44" i="2"/>
  <c r="CF25" i="2"/>
  <c r="CV44" i="2"/>
  <c r="CV25" i="2"/>
  <c r="DD44" i="2"/>
  <c r="DD25" i="2"/>
  <c r="DL44" i="2"/>
  <c r="DL25" i="2"/>
  <c r="DT44" i="2"/>
  <c r="DT25" i="2"/>
  <c r="EC25" i="2"/>
  <c r="EC23" i="2"/>
  <c r="EK25" i="2"/>
  <c r="EK23" i="2"/>
  <c r="EK44" i="2"/>
  <c r="FA25" i="2"/>
  <c r="FA44" i="2"/>
  <c r="FA23" i="2"/>
  <c r="FI25" i="2"/>
  <c r="FI44" i="2"/>
  <c r="FI23" i="2"/>
  <c r="FQ39" i="2"/>
  <c r="FQ41" i="2" s="1"/>
  <c r="FQ42" i="2" s="1"/>
  <c r="FQ44" i="2"/>
  <c r="FQ25" i="2"/>
  <c r="FQ23" i="2"/>
  <c r="FY44" i="2"/>
  <c r="FY25" i="2"/>
  <c r="FY23" i="2"/>
  <c r="D20" i="2"/>
  <c r="L20" i="2"/>
  <c r="T20" i="2"/>
  <c r="AB20" i="2"/>
  <c r="AR20" i="2"/>
  <c r="AZ20" i="2"/>
  <c r="BH20" i="2"/>
  <c r="CF20" i="2"/>
  <c r="CV20" i="2"/>
  <c r="DD20" i="2"/>
  <c r="FA20" i="2"/>
  <c r="CN21" i="2"/>
  <c r="CW23" i="2"/>
  <c r="GE23" i="2"/>
  <c r="AR23" i="2"/>
  <c r="BN23" i="2"/>
  <c r="DD23" i="2"/>
  <c r="AP24" i="2"/>
  <c r="CY24" i="2"/>
  <c r="W25" i="2"/>
  <c r="BC25" i="2"/>
  <c r="CI25" i="2"/>
  <c r="DO25" i="2"/>
  <c r="EN25" i="2"/>
  <c r="FT25" i="2"/>
  <c r="C32" i="2"/>
  <c r="EG41" i="2"/>
  <c r="EP34" i="2"/>
  <c r="EQ34" i="2" s="1"/>
  <c r="EC44" i="2"/>
  <c r="CE33" i="2"/>
  <c r="BD44" i="2"/>
  <c r="DC44" i="2"/>
  <c r="FJ44" i="2"/>
  <c r="AA41" i="2"/>
  <c r="AA42" i="2" s="1"/>
  <c r="BP42" i="2"/>
  <c r="CW41" i="2"/>
  <c r="CW42" i="2" s="1"/>
  <c r="X44" i="2"/>
  <c r="BP44" i="2"/>
  <c r="AE41" i="2"/>
  <c r="AE42" i="2" s="1"/>
  <c r="BQ27" i="2"/>
  <c r="BQ41" i="2" s="1"/>
  <c r="BQ42" i="2" s="1"/>
  <c r="CY27" i="2"/>
  <c r="ES41" i="2"/>
  <c r="ES42" i="2" s="1"/>
  <c r="DU30" i="2"/>
  <c r="CN33" i="2"/>
  <c r="C33" i="2" s="1"/>
  <c r="AP37" i="2"/>
  <c r="C37" i="2" s="1"/>
  <c r="AP39" i="2"/>
  <c r="AA44" i="2"/>
  <c r="DR44" i="2"/>
  <c r="DU43" i="2"/>
  <c r="DU44" i="2" s="1"/>
  <c r="BX41" i="2"/>
  <c r="BX42" i="2" s="1"/>
  <c r="EQ28" i="2"/>
  <c r="AP36" i="2"/>
  <c r="C36" i="2" s="1"/>
  <c r="DN41" i="2"/>
  <c r="DN42" i="2" s="1"/>
  <c r="FL42" i="2"/>
  <c r="AE44" i="2"/>
  <c r="CN43" i="2"/>
  <c r="DW44" i="2"/>
  <c r="F41" i="2"/>
  <c r="F42" i="2" s="1"/>
  <c r="FK41" i="2"/>
  <c r="FK42" i="2" s="1"/>
  <c r="CL28" i="2"/>
  <c r="CN28" i="2" s="1"/>
  <c r="AP32" i="2"/>
  <c r="D41" i="2"/>
  <c r="D42" i="2" s="1"/>
  <c r="F38" i="2"/>
  <c r="M38" i="2" s="1"/>
  <c r="C38" i="2" s="1"/>
  <c r="AP38" i="2"/>
  <c r="AT42" i="2"/>
  <c r="C40" i="2"/>
  <c r="DO42" i="2"/>
  <c r="AJ44" i="2"/>
  <c r="CE44" i="2"/>
  <c r="ED44" i="2"/>
  <c r="GB44" i="2"/>
  <c r="CE41" i="2"/>
  <c r="CE42" i="2" s="1"/>
  <c r="CY35" i="2"/>
  <c r="C35" i="2" s="1"/>
  <c r="AP40" i="2"/>
  <c r="DR41" i="2"/>
  <c r="DR42" i="2" s="1"/>
  <c r="DP42" i="2"/>
  <c r="FJ41" i="2"/>
  <c r="FJ42" i="2" s="1"/>
  <c r="EV42" i="2"/>
  <c r="F44" i="2"/>
  <c r="AM44" i="2"/>
  <c r="CL44" i="2"/>
  <c r="EP44" i="2"/>
  <c r="GE44" i="2"/>
  <c r="AM41" i="2"/>
  <c r="AM42" i="2" s="1"/>
  <c r="AU41" i="2"/>
  <c r="AU42" i="2" s="1"/>
  <c r="CA41" i="2"/>
  <c r="CA42" i="2" s="1"/>
  <c r="AO43" i="2"/>
  <c r="DN43" i="2"/>
  <c r="BX44" i="2"/>
  <c r="CN34" i="2"/>
  <c r="BD40" i="2"/>
  <c r="BF40" i="2" s="1"/>
  <c r="BE41" i="2"/>
  <c r="BE42" i="2" s="1"/>
  <c r="AT44" i="2"/>
  <c r="BF39" i="2"/>
  <c r="DZ41" i="2"/>
  <c r="FS44" i="2"/>
  <c r="CY39" i="2"/>
  <c r="AH42" i="2"/>
  <c r="CR44" i="2"/>
  <c r="CR39" i="2"/>
  <c r="CR41" i="2" s="1"/>
  <c r="CR42" i="2" s="1"/>
  <c r="DC42" i="2"/>
  <c r="EQ41" i="2" l="1"/>
  <c r="EQ42" i="2" s="1"/>
  <c r="C34" i="2"/>
  <c r="CN20" i="2"/>
  <c r="CN25" i="2"/>
  <c r="J48" i="1"/>
  <c r="K6" i="1"/>
  <c r="L6" i="1" s="1"/>
  <c r="FV20" i="2"/>
  <c r="FV23" i="2"/>
  <c r="GE8" i="2"/>
  <c r="ED41" i="2"/>
  <c r="ED42" i="2" s="1"/>
  <c r="DZ42" i="2"/>
  <c r="AO44" i="2"/>
  <c r="AP43" i="2"/>
  <c r="M41" i="2"/>
  <c r="M42" i="2" s="1"/>
  <c r="FV44" i="2"/>
  <c r="DC20" i="2"/>
  <c r="DN19" i="2"/>
  <c r="DN20" i="2" s="1"/>
  <c r="FK23" i="2"/>
  <c r="X23" i="2"/>
  <c r="X20" i="2"/>
  <c r="DC23" i="2"/>
  <c r="FO42" i="2"/>
  <c r="FS41" i="2"/>
  <c r="FS42" i="2" s="1"/>
  <c r="DC25" i="2"/>
  <c r="DN44" i="2"/>
  <c r="CY25" i="2"/>
  <c r="BF28" i="2"/>
  <c r="C28" i="2" s="1"/>
  <c r="FV39" i="2"/>
  <c r="FV41" i="2" s="1"/>
  <c r="FV42" i="2" s="1"/>
  <c r="FT41" i="2"/>
  <c r="FT42" i="2" s="1"/>
  <c r="GB20" i="2"/>
  <c r="GB25" i="2"/>
  <c r="AP41" i="2"/>
  <c r="AP42" i="2" s="1"/>
  <c r="P23" i="2"/>
  <c r="P25" i="2"/>
  <c r="AP19" i="2"/>
  <c r="P20" i="2"/>
  <c r="BQ44" i="2"/>
  <c r="BQ20" i="2"/>
  <c r="FS39" i="2"/>
  <c r="DN25" i="2"/>
  <c r="FJ25" i="2"/>
  <c r="FJ20" i="2"/>
  <c r="J60" i="1"/>
  <c r="K18" i="1"/>
  <c r="L18" i="1" s="1"/>
  <c r="X25" i="2"/>
  <c r="FM41" i="2"/>
  <c r="CN44" i="2"/>
  <c r="AO25" i="2"/>
  <c r="CN23" i="2"/>
  <c r="EP20" i="2"/>
  <c r="EP25" i="2"/>
  <c r="CL41" i="2"/>
  <c r="CL42" i="2" s="1"/>
  <c r="DM23" i="2"/>
  <c r="FZ41" i="2"/>
  <c r="FZ42" i="2" s="1"/>
  <c r="GB30" i="2"/>
  <c r="GB41" i="2" s="1"/>
  <c r="GB42" i="2" s="1"/>
  <c r="AA23" i="2"/>
  <c r="CL25" i="2"/>
  <c r="CL20" i="2"/>
  <c r="CL23" i="2"/>
  <c r="CR23" i="2"/>
  <c r="CR20" i="2"/>
  <c r="K14" i="1"/>
  <c r="L14" i="1" s="1"/>
  <c r="J56" i="1"/>
  <c r="K20" i="1"/>
  <c r="L20" i="1" s="1"/>
  <c r="J62" i="1"/>
  <c r="J58" i="1"/>
  <c r="K16" i="1"/>
  <c r="L16" i="1" s="1"/>
  <c r="EG42" i="2"/>
  <c r="EP41" i="2"/>
  <c r="EP42" i="2" s="1"/>
  <c r="C24" i="2"/>
  <c r="FX41" i="2"/>
  <c r="FX42" i="2" s="1"/>
  <c r="GE30" i="2"/>
  <c r="GE41" i="2" s="1"/>
  <c r="GE42" i="2" s="1"/>
  <c r="BF41" i="2"/>
  <c r="BF42" i="2" s="1"/>
  <c r="FV25" i="2"/>
  <c r="BD23" i="2"/>
  <c r="BD20" i="2"/>
  <c r="BD25" i="2"/>
  <c r="BF19" i="2"/>
  <c r="EQ19" i="2"/>
  <c r="AP8" i="2"/>
  <c r="C7" i="2"/>
  <c r="C8" i="2" s="1"/>
  <c r="AM25" i="2"/>
  <c r="AM20" i="2"/>
  <c r="FK19" i="2"/>
  <c r="J50" i="1"/>
  <c r="K8" i="1"/>
  <c r="L8" i="1" s="1"/>
  <c r="DM44" i="2"/>
  <c r="DM20" i="2"/>
  <c r="FW44" i="2"/>
  <c r="AP23" i="2"/>
  <c r="DU41" i="2"/>
  <c r="DU42" i="2" s="1"/>
  <c r="CY41" i="2"/>
  <c r="CY42" i="2" s="1"/>
  <c r="AO41" i="2"/>
  <c r="AO42" i="2" s="1"/>
  <c r="GE25" i="2"/>
  <c r="AO23" i="2"/>
  <c r="FW23" i="2"/>
  <c r="C27" i="2"/>
  <c r="FW25" i="2"/>
  <c r="CY44" i="2"/>
  <c r="AA25" i="2"/>
  <c r="CE25" i="2"/>
  <c r="CE20" i="2"/>
  <c r="J54" i="1"/>
  <c r="K12" i="1"/>
  <c r="L12" i="1" s="1"/>
  <c r="C9" i="2"/>
  <c r="C41" i="2" l="1"/>
  <c r="C42" i="2" s="1"/>
  <c r="AP20" i="2"/>
  <c r="C19" i="2"/>
  <c r="EQ20" i="2"/>
  <c r="EQ44" i="2"/>
  <c r="EQ25" i="2"/>
  <c r="EQ23" i="2"/>
  <c r="BF20" i="2"/>
  <c r="BF23" i="2"/>
  <c r="BF44" i="2"/>
  <c r="BF25" i="2"/>
  <c r="C25" i="2"/>
  <c r="AP25" i="2"/>
  <c r="FW39" i="2"/>
  <c r="C39" i="2" s="1"/>
  <c r="DN23" i="2"/>
  <c r="FK20" i="2"/>
  <c r="FK25" i="2"/>
  <c r="FK44" i="2"/>
  <c r="FM42" i="2"/>
  <c r="FW41" i="2"/>
  <c r="FW42" i="2" s="1"/>
  <c r="C30" i="2"/>
  <c r="AP44" i="2"/>
  <c r="C43" i="2"/>
  <c r="C44" i="2" s="1"/>
  <c r="C20" i="2" l="1"/>
  <c r="C23" i="2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1104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1112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1107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1108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1109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1110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1111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1113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2201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2215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2202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2203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2204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2205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2224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2209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2225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2214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2226</t>
        </r>
      </text>
    </comment>
    <comment ref="AC5" authorId="0" shapeId="0">
      <text>
        <r>
          <rPr>
            <b/>
            <sz val="9"/>
            <color indexed="81"/>
            <rFont val="Tahoma"/>
            <family val="2"/>
          </rPr>
          <t>2208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2213</t>
        </r>
      </text>
    </comment>
    <comment ref="AF5" authorId="0" shapeId="0">
      <text>
        <r>
          <rPr>
            <b/>
            <sz val="9"/>
            <color indexed="81"/>
            <rFont val="Tahoma"/>
            <family val="2"/>
          </rPr>
          <t>2228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2229</t>
        </r>
      </text>
    </comment>
    <comment ref="AH5" authorId="0" shapeId="0">
      <text>
        <r>
          <rPr>
            <b/>
            <sz val="9"/>
            <color indexed="81"/>
            <rFont val="Tahoma"/>
            <family val="2"/>
          </rPr>
          <t>3456</t>
        </r>
      </text>
    </comment>
    <comment ref="AI5" authorId="0" shapeId="0">
      <text>
        <r>
          <rPr>
            <b/>
            <sz val="9"/>
            <color indexed="81"/>
            <rFont val="Tahoma"/>
            <family val="2"/>
          </rPr>
          <t>3467</t>
        </r>
      </text>
    </comment>
    <comment ref="AK5" authorId="0" shapeId="0">
      <text>
        <r>
          <rPr>
            <b/>
            <sz val="9"/>
            <color indexed="81"/>
            <rFont val="Tahoma"/>
            <family val="2"/>
          </rPr>
          <t>3468</t>
        </r>
      </text>
    </comment>
    <comment ref="AL5" authorId="0" shapeId="0">
      <text>
        <r>
          <rPr>
            <b/>
            <sz val="9"/>
            <color indexed="81"/>
            <rFont val="Tahoma"/>
            <family val="2"/>
          </rPr>
          <t>3457</t>
        </r>
      </text>
    </comment>
    <comment ref="AN5" authorId="0" shapeId="0">
      <text>
        <r>
          <rPr>
            <b/>
            <sz val="9"/>
            <color indexed="81"/>
            <rFont val="Tahoma"/>
            <family val="2"/>
          </rPr>
          <t>3425</t>
        </r>
      </text>
    </comment>
    <comment ref="AQ5" authorId="0" shapeId="0">
      <text>
        <r>
          <rPr>
            <b/>
            <sz val="9"/>
            <color indexed="81"/>
            <rFont val="Tahoma"/>
            <family val="2"/>
          </rPr>
          <t>7338</t>
        </r>
      </text>
    </comment>
    <comment ref="AR5" authorId="0" shapeId="0">
      <text>
        <r>
          <rPr>
            <b/>
            <sz val="9"/>
            <color indexed="81"/>
            <rFont val="Tahoma"/>
            <family val="2"/>
          </rPr>
          <t>8301</t>
        </r>
      </text>
    </comment>
    <comment ref="AS5" authorId="0" shapeId="0">
      <text>
        <r>
          <rPr>
            <b/>
            <sz val="9"/>
            <color indexed="81"/>
            <rFont val="Tahoma"/>
            <family val="2"/>
          </rPr>
          <t>8302</t>
        </r>
      </text>
    </comment>
    <comment ref="AU5" authorId="0" shapeId="0">
      <text>
        <r>
          <rPr>
            <b/>
            <sz val="9"/>
            <color indexed="81"/>
            <rFont val="Tahoma"/>
            <family val="2"/>
          </rPr>
          <t>7310</t>
        </r>
      </text>
    </comment>
    <comment ref="AV5" authorId="0" shapeId="0">
      <text>
        <r>
          <rPr>
            <b/>
            <sz val="9"/>
            <color indexed="81"/>
            <rFont val="Tahoma"/>
            <family val="2"/>
          </rPr>
          <t>7337</t>
        </r>
      </text>
    </comment>
    <comment ref="AW5" authorId="0" shapeId="0">
      <text>
        <r>
          <rPr>
            <b/>
            <sz val="9"/>
            <color indexed="81"/>
            <rFont val="Tahoma"/>
            <family val="2"/>
          </rPr>
          <t>7329</t>
        </r>
      </text>
    </comment>
    <comment ref="AX5" authorId="0" shapeId="0">
      <text>
        <r>
          <rPr>
            <b/>
            <sz val="9"/>
            <color indexed="81"/>
            <rFont val="Tahoma"/>
            <family val="2"/>
          </rPr>
          <t>7315</t>
        </r>
      </text>
    </comment>
    <comment ref="AY5" authorId="0" shapeId="0">
      <text>
        <r>
          <rPr>
            <b/>
            <sz val="9"/>
            <color indexed="81"/>
            <rFont val="Tahoma"/>
            <family val="2"/>
          </rPr>
          <t>7312</t>
        </r>
      </text>
    </comment>
    <comment ref="AZ5" authorId="0" shapeId="0">
      <text>
        <r>
          <rPr>
            <b/>
            <sz val="9"/>
            <color indexed="81"/>
            <rFont val="Tahoma"/>
            <family val="2"/>
          </rPr>
          <t>7318</t>
        </r>
      </text>
    </comment>
    <comment ref="BA5" authorId="0" shapeId="0">
      <text>
        <r>
          <rPr>
            <b/>
            <sz val="9"/>
            <color indexed="81"/>
            <rFont val="Tahoma"/>
            <family val="2"/>
          </rPr>
          <t>7336</t>
        </r>
      </text>
    </comment>
    <comment ref="BB5" authorId="0" shapeId="0">
      <text>
        <r>
          <rPr>
            <b/>
            <sz val="9"/>
            <color indexed="81"/>
            <rFont val="Tahoma"/>
            <family val="2"/>
          </rPr>
          <t>7313</t>
        </r>
      </text>
    </comment>
    <comment ref="BC5" authorId="0" shapeId="0">
      <text>
        <r>
          <rPr>
            <b/>
            <sz val="9"/>
            <color indexed="81"/>
            <rFont val="Tahoma"/>
            <family val="2"/>
          </rPr>
          <t>7327</t>
        </r>
      </text>
    </comment>
    <comment ref="BE5" authorId="0" shapeId="0">
      <text>
        <r>
          <rPr>
            <b/>
            <sz val="9"/>
            <color indexed="81"/>
            <rFont val="Tahoma"/>
            <family val="2"/>
          </rPr>
          <t>7335</t>
        </r>
      </text>
    </comment>
    <comment ref="BG5" authorId="0" shapeId="0">
      <text>
        <r>
          <rPr>
            <b/>
            <sz val="9"/>
            <color indexed="81"/>
            <rFont val="Tahoma"/>
            <family val="2"/>
          </rPr>
          <t>3401</t>
        </r>
      </text>
    </comment>
    <comment ref="BH5" authorId="0" shapeId="0">
      <text>
        <r>
          <rPr>
            <b/>
            <sz val="9"/>
            <color indexed="81"/>
            <rFont val="Tahoma"/>
            <family val="2"/>
          </rPr>
          <t>2401</t>
        </r>
      </text>
    </comment>
    <comment ref="BI5" authorId="0" shapeId="0">
      <text>
        <r>
          <rPr>
            <b/>
            <sz val="9"/>
            <color indexed="81"/>
            <rFont val="Tahoma"/>
            <family val="2"/>
          </rPr>
          <t>3402</t>
        </r>
      </text>
    </comment>
    <comment ref="BJ5" authorId="0" shapeId="0">
      <text>
        <r>
          <rPr>
            <b/>
            <sz val="9"/>
            <color indexed="81"/>
            <rFont val="Tahoma"/>
            <family val="2"/>
          </rPr>
          <t>3403</t>
        </r>
      </text>
    </comment>
    <comment ref="BK5" authorId="0" shapeId="0">
      <text>
        <r>
          <rPr>
            <b/>
            <sz val="9"/>
            <color indexed="81"/>
            <rFont val="Tahoma"/>
            <family val="2"/>
          </rPr>
          <t>3404</t>
        </r>
      </text>
    </comment>
    <comment ref="BL5" authorId="0" shapeId="0">
      <text>
        <r>
          <rPr>
            <sz val="9"/>
            <color indexed="81"/>
            <rFont val="Tahoma"/>
            <family val="2"/>
          </rPr>
          <t>3405</t>
        </r>
      </text>
    </comment>
    <comment ref="BM5" authorId="0" shapeId="0">
      <text>
        <r>
          <rPr>
            <b/>
            <sz val="9"/>
            <color indexed="81"/>
            <rFont val="Tahoma"/>
            <family val="2"/>
          </rPr>
          <t>3424</t>
        </r>
      </text>
    </comment>
    <comment ref="BN5" authorId="0" shapeId="0">
      <text>
        <r>
          <rPr>
            <b/>
            <sz val="9"/>
            <color indexed="81"/>
            <rFont val="Tahoma"/>
            <family val="2"/>
          </rPr>
          <t>3462</t>
        </r>
      </text>
    </comment>
    <comment ref="BO5" authorId="0" shapeId="0">
      <text>
        <r>
          <rPr>
            <b/>
            <sz val="9"/>
            <color indexed="81"/>
            <rFont val="Tahoma"/>
            <family val="2"/>
          </rPr>
          <t>3463</t>
        </r>
      </text>
    </comment>
    <comment ref="BR5" authorId="0" shapeId="0">
      <text>
        <r>
          <rPr>
            <b/>
            <sz val="9"/>
            <color indexed="81"/>
            <rFont val="Tahoma"/>
            <family val="2"/>
          </rPr>
          <t>2520</t>
        </r>
      </text>
    </comment>
    <comment ref="BS5" authorId="0" shapeId="0">
      <text>
        <r>
          <rPr>
            <b/>
            <sz val="9"/>
            <color indexed="81"/>
            <rFont val="Tahoma"/>
            <family val="2"/>
          </rPr>
          <t>2519</t>
        </r>
      </text>
    </comment>
    <comment ref="BT5" authorId="0" shapeId="0">
      <text>
        <r>
          <rPr>
            <b/>
            <sz val="9"/>
            <color indexed="81"/>
            <rFont val="Tahoma"/>
            <family val="2"/>
          </rPr>
          <t>2528</t>
        </r>
      </text>
    </comment>
    <comment ref="BU5" authorId="0" shapeId="0">
      <text>
        <r>
          <rPr>
            <b/>
            <sz val="9"/>
            <color indexed="81"/>
            <rFont val="Tahoma"/>
            <family val="2"/>
          </rPr>
          <t>2521</t>
        </r>
      </text>
    </comment>
    <comment ref="BV5" authorId="0" shapeId="0">
      <text>
        <r>
          <rPr>
            <b/>
            <sz val="9"/>
            <color indexed="81"/>
            <rFont val="Tahoma"/>
            <family val="2"/>
          </rPr>
          <t>2527</t>
        </r>
      </text>
    </comment>
    <comment ref="BW5" authorId="0" shapeId="0">
      <text>
        <r>
          <rPr>
            <b/>
            <sz val="9"/>
            <color indexed="81"/>
            <rFont val="Tahoma"/>
            <family val="2"/>
          </rPr>
          <t>2502</t>
        </r>
      </text>
    </comment>
    <comment ref="BY5" authorId="0" shapeId="0">
      <text>
        <r>
          <rPr>
            <b/>
            <sz val="9"/>
            <color indexed="81"/>
            <rFont val="Tahoma"/>
            <family val="2"/>
          </rPr>
          <t>2525</t>
        </r>
      </text>
    </comment>
    <comment ref="BZ5" authorId="0" shapeId="0">
      <text>
        <r>
          <rPr>
            <b/>
            <sz val="9"/>
            <color indexed="81"/>
            <rFont val="Tahoma"/>
            <family val="2"/>
          </rPr>
          <t>2529</t>
        </r>
      </text>
    </comment>
    <comment ref="CA5" authorId="0" shapeId="0">
      <text>
        <r>
          <rPr>
            <b/>
            <sz val="9"/>
            <color indexed="81"/>
            <rFont val="Tahoma"/>
            <family val="2"/>
          </rPr>
          <t>2508</t>
        </r>
      </text>
    </comment>
    <comment ref="CB5" authorId="0" shapeId="0">
      <text>
        <r>
          <rPr>
            <b/>
            <sz val="9"/>
            <color indexed="81"/>
            <rFont val="Tahoma"/>
            <family val="2"/>
          </rPr>
          <t>2530</t>
        </r>
      </text>
    </comment>
    <comment ref="CC5" authorId="0" shapeId="0">
      <text>
        <r>
          <rPr>
            <b/>
            <sz val="9"/>
            <color indexed="81"/>
            <rFont val="Tahoma"/>
            <family val="2"/>
          </rPr>
          <t>2509</t>
        </r>
      </text>
    </comment>
    <comment ref="CD5" authorId="0" shapeId="0">
      <text>
        <r>
          <rPr>
            <b/>
            <sz val="9"/>
            <color indexed="81"/>
            <rFont val="Tahoma"/>
            <family val="2"/>
          </rPr>
          <t>2531</t>
        </r>
      </text>
    </comment>
    <comment ref="CF5" authorId="0" shapeId="0">
      <text>
        <r>
          <rPr>
            <b/>
            <sz val="9"/>
            <color indexed="81"/>
            <rFont val="Tahoma"/>
            <family val="2"/>
          </rPr>
          <t>2505</t>
        </r>
      </text>
    </comment>
    <comment ref="CG5" authorId="0" shapeId="0">
      <text>
        <r>
          <rPr>
            <b/>
            <sz val="9"/>
            <color indexed="81"/>
            <rFont val="Tahoma"/>
            <family val="2"/>
          </rPr>
          <t xml:space="preserve">2532
</t>
        </r>
      </text>
    </comment>
    <comment ref="CH5" authorId="0" shapeId="0">
      <text>
        <r>
          <rPr>
            <b/>
            <sz val="9"/>
            <color indexed="81"/>
            <rFont val="Tahoma"/>
            <family val="2"/>
          </rPr>
          <t>2524</t>
        </r>
      </text>
    </comment>
    <comment ref="CI5" authorId="0" shapeId="0">
      <text>
        <r>
          <rPr>
            <b/>
            <sz val="9"/>
            <color indexed="81"/>
            <rFont val="Tahoma"/>
            <family val="2"/>
          </rPr>
          <t>2526</t>
        </r>
      </text>
    </comment>
    <comment ref="CJ5" authorId="0" shapeId="0">
      <text>
        <r>
          <rPr>
            <b/>
            <sz val="9"/>
            <color indexed="81"/>
            <rFont val="Tahoma"/>
            <family val="2"/>
          </rPr>
          <t>2504</t>
        </r>
      </text>
    </comment>
    <comment ref="CK5" authorId="0" shapeId="0">
      <text>
        <r>
          <rPr>
            <b/>
            <sz val="9"/>
            <color indexed="81"/>
            <rFont val="Tahoma"/>
            <family val="2"/>
          </rPr>
          <t>2518</t>
        </r>
      </text>
    </comment>
    <comment ref="CM5" authorId="0" shapeId="0">
      <text>
        <r>
          <rPr>
            <b/>
            <sz val="9"/>
            <color indexed="81"/>
            <rFont val="Tahoma"/>
            <family val="2"/>
          </rPr>
          <t>2503</t>
        </r>
      </text>
    </comment>
    <comment ref="CO5" authorId="0" shapeId="0">
      <text>
        <r>
          <rPr>
            <b/>
            <sz val="9"/>
            <color indexed="81"/>
            <rFont val="Tahoma"/>
            <family val="2"/>
          </rPr>
          <t>6611</t>
        </r>
      </text>
    </comment>
    <comment ref="CP5" authorId="0" shapeId="0">
      <text>
        <r>
          <rPr>
            <b/>
            <sz val="9"/>
            <color indexed="81"/>
            <rFont val="Tahoma"/>
            <family val="2"/>
          </rPr>
          <t>6613</t>
        </r>
      </text>
    </comment>
    <comment ref="CQ5" authorId="0" shapeId="0">
      <text>
        <r>
          <rPr>
            <b/>
            <sz val="9"/>
            <color indexed="81"/>
            <rFont val="Tahoma"/>
            <family val="2"/>
          </rPr>
          <t>6614</t>
        </r>
      </text>
    </comment>
    <comment ref="CS5" authorId="0" shapeId="0">
      <text>
        <r>
          <rPr>
            <b/>
            <sz val="9"/>
            <color indexed="81"/>
            <rFont val="Tahoma"/>
            <family val="2"/>
          </rPr>
          <t>6606</t>
        </r>
      </text>
    </comment>
    <comment ref="CT5" authorId="0" shapeId="0">
      <text>
        <r>
          <rPr>
            <b/>
            <sz val="9"/>
            <color indexed="81"/>
            <rFont val="Tahoma"/>
            <family val="2"/>
          </rPr>
          <t>6607</t>
        </r>
      </text>
    </comment>
    <comment ref="CU5" authorId="0" shapeId="0">
      <text>
        <r>
          <rPr>
            <b/>
            <sz val="9"/>
            <color indexed="81"/>
            <rFont val="Tahoma"/>
            <family val="2"/>
          </rPr>
          <t>6615</t>
        </r>
      </text>
    </comment>
    <comment ref="CV5" authorId="0" shapeId="0">
      <text>
        <r>
          <rPr>
            <b/>
            <sz val="9"/>
            <color indexed="81"/>
            <rFont val="Tahoma"/>
            <family val="2"/>
          </rPr>
          <t>6608</t>
        </r>
      </text>
    </comment>
    <comment ref="CX5" authorId="0" shapeId="0">
      <text>
        <r>
          <rPr>
            <b/>
            <sz val="9"/>
            <color indexed="81"/>
            <rFont val="Tahoma"/>
            <family val="2"/>
          </rPr>
          <t>6601</t>
        </r>
      </text>
    </comment>
    <comment ref="CZ5" authorId="0" shapeId="0">
      <text>
        <r>
          <rPr>
            <b/>
            <sz val="9"/>
            <color indexed="81"/>
            <rFont val="Tahoma"/>
            <family val="2"/>
          </rPr>
          <t>7345</t>
        </r>
      </text>
    </comment>
    <comment ref="DA5" authorId="0" shapeId="0">
      <text>
        <r>
          <rPr>
            <b/>
            <sz val="9"/>
            <color indexed="81"/>
            <rFont val="Tahoma"/>
            <family val="2"/>
          </rPr>
          <t>7346</t>
        </r>
      </text>
    </comment>
    <comment ref="DB5" authorId="0" shapeId="0">
      <text>
        <r>
          <rPr>
            <b/>
            <sz val="9"/>
            <color indexed="81"/>
            <rFont val="Tahoma"/>
            <family val="2"/>
          </rPr>
          <t>7321</t>
        </r>
      </text>
    </comment>
    <comment ref="DD5" authorId="0" shapeId="0">
      <text>
        <r>
          <rPr>
            <b/>
            <sz val="9"/>
            <color indexed="81"/>
            <rFont val="Tahoma"/>
            <family val="2"/>
          </rPr>
          <t>7344</t>
        </r>
      </text>
    </comment>
    <comment ref="DE5" authorId="0" shapeId="0">
      <text>
        <r>
          <rPr>
            <b/>
            <sz val="9"/>
            <color indexed="81"/>
            <rFont val="Tahoma"/>
            <family val="2"/>
          </rPr>
          <t>7324</t>
        </r>
      </text>
    </comment>
    <comment ref="DF5" authorId="0" shapeId="0">
      <text>
        <r>
          <rPr>
            <b/>
            <sz val="9"/>
            <color indexed="81"/>
            <rFont val="Tahoma"/>
            <family val="2"/>
          </rPr>
          <t>7339</t>
        </r>
      </text>
    </comment>
    <comment ref="DG5" authorId="0" shapeId="0">
      <text>
        <r>
          <rPr>
            <b/>
            <sz val="9"/>
            <color indexed="81"/>
            <rFont val="Tahoma"/>
            <family val="2"/>
          </rPr>
          <t>7331</t>
        </r>
      </text>
    </comment>
    <comment ref="DH5" authorId="0" shapeId="0">
      <text>
        <r>
          <rPr>
            <b/>
            <sz val="9"/>
            <color indexed="81"/>
            <rFont val="Tahoma"/>
            <family val="2"/>
          </rPr>
          <t>7340</t>
        </r>
      </text>
    </comment>
    <comment ref="DI5" authorId="0" shapeId="0">
      <text>
        <r>
          <rPr>
            <b/>
            <sz val="9"/>
            <color indexed="81"/>
            <rFont val="Tahoma"/>
            <family val="2"/>
          </rPr>
          <t>7342</t>
        </r>
      </text>
    </comment>
    <comment ref="DJ5" authorId="0" shapeId="0">
      <text>
        <r>
          <rPr>
            <b/>
            <sz val="9"/>
            <color indexed="81"/>
            <rFont val="Tahoma"/>
            <family val="2"/>
          </rPr>
          <t>7334</t>
        </r>
      </text>
    </comment>
    <comment ref="DK5" authorId="0" shapeId="0">
      <text>
        <r>
          <rPr>
            <b/>
            <sz val="9"/>
            <color indexed="81"/>
            <rFont val="Tahoma"/>
            <family val="2"/>
          </rPr>
          <t>7343</t>
        </r>
      </text>
    </comment>
    <comment ref="DL5" authorId="0" shapeId="0">
      <text>
        <r>
          <rPr>
            <b/>
            <sz val="9"/>
            <color indexed="81"/>
            <rFont val="Tahoma"/>
            <family val="2"/>
          </rPr>
          <t>7332</t>
        </r>
      </text>
    </comment>
    <comment ref="DO5" authorId="0" shapeId="0">
      <text>
        <r>
          <rPr>
            <b/>
            <sz val="9"/>
            <color indexed="81"/>
            <rFont val="Tahoma"/>
            <family val="2"/>
          </rPr>
          <t>2901</t>
        </r>
      </text>
    </comment>
    <comment ref="DP5" authorId="0" shapeId="0">
      <text>
        <r>
          <rPr>
            <b/>
            <sz val="9"/>
            <color indexed="81"/>
            <rFont val="Tahoma"/>
            <family val="2"/>
          </rPr>
          <t>7323</t>
        </r>
      </text>
    </comment>
    <comment ref="DQ5" authorId="0" shapeId="0">
      <text>
        <r>
          <rPr>
            <b/>
            <sz val="9"/>
            <color indexed="81"/>
            <rFont val="Tahoma"/>
            <family val="2"/>
          </rPr>
          <t>7348</t>
        </r>
      </text>
    </comment>
    <comment ref="DS5" authorId="0" shapeId="0">
      <text>
        <r>
          <rPr>
            <b/>
            <sz val="9"/>
            <color indexed="81"/>
            <rFont val="Tahoma"/>
            <family val="2"/>
          </rPr>
          <t>7322</t>
        </r>
      </text>
    </comment>
    <comment ref="DT5" authorId="0" shapeId="0">
      <text>
        <r>
          <rPr>
            <b/>
            <sz val="9"/>
            <color indexed="81"/>
            <rFont val="Tahoma"/>
            <family val="2"/>
          </rPr>
          <t>7328</t>
        </r>
      </text>
    </comment>
    <comment ref="DX5" authorId="0" shapeId="0">
      <text>
        <r>
          <rPr>
            <b/>
            <sz val="9"/>
            <color indexed="81"/>
            <rFont val="Tahoma"/>
            <family val="2"/>
          </rPr>
          <t>3452</t>
        </r>
      </text>
    </comment>
    <comment ref="DY5" authorId="0" shapeId="0">
      <text>
        <r>
          <rPr>
            <b/>
            <sz val="9"/>
            <color indexed="81"/>
            <rFont val="Tahoma"/>
            <family val="2"/>
          </rPr>
          <t>3442</t>
        </r>
      </text>
    </comment>
    <comment ref="DZ5" authorId="0" shapeId="0">
      <text>
        <r>
          <rPr>
            <b/>
            <sz val="9"/>
            <color indexed="81"/>
            <rFont val="Tahoma"/>
            <family val="2"/>
          </rPr>
          <t>3454</t>
        </r>
      </text>
    </comment>
    <comment ref="EA5" authorId="0" shapeId="0">
      <text>
        <r>
          <rPr>
            <b/>
            <sz val="9"/>
            <color indexed="81"/>
            <rFont val="Tahoma"/>
            <family val="2"/>
          </rPr>
          <t>7320</t>
        </r>
      </text>
    </comment>
    <comment ref="EB5" authorId="0" shapeId="0">
      <text>
        <r>
          <rPr>
            <b/>
            <sz val="9"/>
            <color indexed="81"/>
            <rFont val="Tahoma"/>
            <family val="2"/>
          </rPr>
          <t>3455</t>
        </r>
      </text>
    </comment>
    <comment ref="EC5" authorId="0" shapeId="0">
      <text>
        <r>
          <rPr>
            <b/>
            <sz val="9"/>
            <color indexed="81"/>
            <rFont val="Tahoma"/>
            <family val="2"/>
          </rPr>
          <t>3453</t>
        </r>
      </text>
    </comment>
    <comment ref="EE5" authorId="0" shapeId="0">
      <text>
        <r>
          <rPr>
            <b/>
            <sz val="9"/>
            <color indexed="81"/>
            <rFont val="Tahoma"/>
            <family val="2"/>
          </rPr>
          <t>7319</t>
        </r>
      </text>
    </comment>
    <comment ref="EF5" authorId="0" shapeId="0">
      <text>
        <r>
          <rPr>
            <b/>
            <sz val="9"/>
            <color indexed="81"/>
            <rFont val="Tahoma"/>
            <family val="2"/>
          </rPr>
          <t>3423</t>
        </r>
      </text>
    </comment>
    <comment ref="EG5" authorId="0" shapeId="0">
      <text>
        <r>
          <rPr>
            <b/>
            <sz val="9"/>
            <color indexed="81"/>
            <rFont val="Tahoma"/>
            <family val="2"/>
          </rPr>
          <t>3444</t>
        </r>
      </text>
    </comment>
    <comment ref="EH5" authorId="0" shapeId="0">
      <text>
        <r>
          <rPr>
            <b/>
            <sz val="9"/>
            <color indexed="81"/>
            <rFont val="Tahoma"/>
            <family val="2"/>
          </rPr>
          <t>3445</t>
        </r>
      </text>
    </comment>
    <comment ref="EI5" authorId="0" shapeId="0">
      <text>
        <r>
          <rPr>
            <b/>
            <sz val="9"/>
            <color indexed="81"/>
            <rFont val="Tahoma"/>
            <family val="2"/>
          </rPr>
          <t>3446</t>
        </r>
      </text>
    </comment>
    <comment ref="EJ5" authorId="0" shapeId="0">
      <text>
        <r>
          <rPr>
            <b/>
            <sz val="9"/>
            <color indexed="81"/>
            <rFont val="Tahoma"/>
            <family val="2"/>
          </rPr>
          <t>3447</t>
        </r>
      </text>
    </comment>
    <comment ref="EK5" authorId="0" shapeId="0">
      <text>
        <r>
          <rPr>
            <b/>
            <sz val="9"/>
            <color indexed="81"/>
            <rFont val="Tahoma"/>
            <family val="2"/>
          </rPr>
          <t>3449</t>
        </r>
      </text>
    </comment>
    <comment ref="EL5" authorId="0" shapeId="0">
      <text>
        <r>
          <rPr>
            <b/>
            <sz val="9"/>
            <color indexed="81"/>
            <rFont val="Tahoma"/>
            <family val="2"/>
          </rPr>
          <t>3458</t>
        </r>
      </text>
    </comment>
    <comment ref="EM5" authorId="0" shapeId="0">
      <text>
        <r>
          <rPr>
            <b/>
            <sz val="9"/>
            <color indexed="81"/>
            <rFont val="Tahoma"/>
            <family val="2"/>
          </rPr>
          <t>3459</t>
        </r>
      </text>
    </comment>
    <comment ref="EN5" authorId="0" shapeId="0">
      <text>
        <r>
          <rPr>
            <b/>
            <sz val="9"/>
            <color indexed="81"/>
            <rFont val="Tahoma"/>
            <family val="2"/>
          </rPr>
          <t>3460</t>
        </r>
      </text>
    </comment>
    <comment ref="EO5" authorId="0" shapeId="0">
      <text>
        <r>
          <rPr>
            <b/>
            <sz val="9"/>
            <color indexed="81"/>
            <rFont val="Tahoma"/>
            <family val="2"/>
          </rPr>
          <t>3461</t>
        </r>
      </text>
    </comment>
    <comment ref="ET5" authorId="0" shapeId="0">
      <text>
        <r>
          <rPr>
            <b/>
            <sz val="9"/>
            <color indexed="81"/>
            <rFont val="Tahoma"/>
            <family val="2"/>
          </rPr>
          <t>9301</t>
        </r>
      </text>
    </comment>
    <comment ref="EU5" authorId="0" shapeId="0">
      <text>
        <r>
          <rPr>
            <b/>
            <sz val="9"/>
            <color indexed="81"/>
            <rFont val="Tahoma"/>
            <family val="2"/>
          </rPr>
          <t>9302</t>
        </r>
      </text>
    </comment>
    <comment ref="EV5" authorId="0" shapeId="0">
      <text>
        <r>
          <rPr>
            <b/>
            <sz val="9"/>
            <color indexed="81"/>
            <rFont val="Tahoma"/>
            <family val="2"/>
          </rPr>
          <t>3329</t>
        </r>
      </text>
    </comment>
    <comment ref="EW5" authorId="0" shapeId="0">
      <text>
        <r>
          <rPr>
            <b/>
            <sz val="9"/>
            <color indexed="81"/>
            <rFont val="Tahoma"/>
            <family val="2"/>
          </rPr>
          <t>3301</t>
        </r>
      </text>
    </comment>
    <comment ref="EX5" authorId="0" shapeId="0">
      <text>
        <r>
          <rPr>
            <b/>
            <sz val="9"/>
            <color indexed="81"/>
            <rFont val="Tahoma"/>
            <family val="2"/>
          </rPr>
          <t>3320</t>
        </r>
      </text>
    </comment>
    <comment ref="EY5" authorId="0" shapeId="0">
      <text>
        <r>
          <rPr>
            <b/>
            <sz val="9"/>
            <color indexed="81"/>
            <rFont val="Tahoma"/>
            <family val="2"/>
          </rPr>
          <t>3321</t>
        </r>
      </text>
    </comment>
    <comment ref="EZ5" authorId="0" shapeId="0">
      <text>
        <r>
          <rPr>
            <b/>
            <sz val="9"/>
            <color indexed="81"/>
            <rFont val="Tahoma"/>
            <family val="2"/>
          </rPr>
          <t>3316</t>
        </r>
      </text>
    </comment>
    <comment ref="FA5" authorId="0" shapeId="0">
      <text>
        <r>
          <rPr>
            <b/>
            <sz val="9"/>
            <color indexed="81"/>
            <rFont val="Tahoma"/>
            <family val="2"/>
          </rPr>
          <t>3322</t>
        </r>
      </text>
    </comment>
    <comment ref="FB5" authorId="0" shapeId="0">
      <text>
        <r>
          <rPr>
            <b/>
            <sz val="9"/>
            <color indexed="81"/>
            <rFont val="Tahoma"/>
            <family val="2"/>
          </rPr>
          <t>3313</t>
        </r>
      </text>
    </comment>
    <comment ref="FC5" authorId="0" shapeId="0">
      <text>
        <r>
          <rPr>
            <b/>
            <sz val="9"/>
            <color indexed="81"/>
            <rFont val="Tahoma"/>
            <family val="2"/>
          </rPr>
          <t>3314</t>
        </r>
      </text>
    </comment>
    <comment ref="FD5" authorId="0" shapeId="0">
      <text>
        <r>
          <rPr>
            <b/>
            <sz val="9"/>
            <color indexed="81"/>
            <rFont val="Tahoma"/>
            <family val="2"/>
          </rPr>
          <t>3315</t>
        </r>
      </text>
    </comment>
    <comment ref="FE5" authorId="0" shapeId="0">
      <text>
        <r>
          <rPr>
            <b/>
            <sz val="9"/>
            <color indexed="81"/>
            <rFont val="Tahoma"/>
            <family val="2"/>
          </rPr>
          <t>3324</t>
        </r>
      </text>
    </comment>
    <comment ref="FF5" authorId="0" shapeId="0">
      <text>
        <r>
          <rPr>
            <b/>
            <sz val="9"/>
            <color indexed="81"/>
            <rFont val="Tahoma"/>
            <family val="2"/>
          </rPr>
          <t>3317</t>
        </r>
      </text>
    </comment>
    <comment ref="FG5" authorId="0" shapeId="0">
      <text>
        <r>
          <rPr>
            <b/>
            <sz val="9"/>
            <color indexed="81"/>
            <rFont val="Tahoma"/>
            <family val="2"/>
          </rPr>
          <t>3328</t>
        </r>
      </text>
    </comment>
    <comment ref="FH5" authorId="0" shapeId="0">
      <text>
        <r>
          <rPr>
            <b/>
            <sz val="9"/>
            <color indexed="81"/>
            <rFont val="Tahoma"/>
            <family val="2"/>
          </rPr>
          <t>3326</t>
        </r>
      </text>
    </comment>
    <comment ref="FI5" authorId="0" shapeId="0">
      <text>
        <r>
          <rPr>
            <b/>
            <sz val="9"/>
            <color indexed="81"/>
            <rFont val="Tahoma"/>
            <family val="2"/>
          </rPr>
          <t>3325</t>
        </r>
      </text>
    </comment>
    <comment ref="FL5" authorId="0" shapeId="0">
      <text>
        <r>
          <rPr>
            <b/>
            <sz val="9"/>
            <color indexed="81"/>
            <rFont val="Tahoma"/>
            <family val="2"/>
          </rPr>
          <t>3450</t>
        </r>
      </text>
    </comment>
    <comment ref="FM5" authorId="0" shapeId="0">
      <text>
        <r>
          <rPr>
            <b/>
            <sz val="9"/>
            <color indexed="81"/>
            <rFont val="Tahoma"/>
            <family val="2"/>
          </rPr>
          <t>3440</t>
        </r>
      </text>
    </comment>
    <comment ref="FN5" authorId="0" shapeId="0">
      <text>
        <r>
          <rPr>
            <b/>
            <sz val="9"/>
            <color indexed="81"/>
            <rFont val="Tahoma"/>
            <family val="2"/>
          </rPr>
          <t>3451</t>
        </r>
      </text>
    </comment>
    <comment ref="FO5" authorId="0" shapeId="0">
      <text>
        <r>
          <rPr>
            <b/>
            <sz val="9"/>
            <color indexed="81"/>
            <rFont val="Tahoma"/>
            <family val="2"/>
          </rPr>
          <t>3438</t>
        </r>
      </text>
    </comment>
    <comment ref="FP5" authorId="0" shapeId="0">
      <text>
        <r>
          <rPr>
            <b/>
            <sz val="9"/>
            <color indexed="81"/>
            <rFont val="Tahoma"/>
            <family val="2"/>
          </rPr>
          <t>3464</t>
        </r>
      </text>
    </comment>
    <comment ref="FQ5" authorId="0" shapeId="0">
      <text>
        <r>
          <rPr>
            <b/>
            <sz val="9"/>
            <color indexed="81"/>
            <rFont val="Tahoma"/>
            <family val="2"/>
          </rPr>
          <t>3465</t>
        </r>
      </text>
    </comment>
    <comment ref="FR5" authorId="0" shapeId="0">
      <text>
        <r>
          <rPr>
            <b/>
            <sz val="9"/>
            <color indexed="81"/>
            <rFont val="Tahoma"/>
            <family val="2"/>
          </rPr>
          <t>3466</t>
        </r>
      </text>
    </comment>
    <comment ref="FT5" authorId="0" shapeId="0">
      <text>
        <r>
          <rPr>
            <b/>
            <sz val="9"/>
            <color indexed="81"/>
            <rFont val="Tahoma"/>
            <family val="2"/>
          </rPr>
          <t>3473</t>
        </r>
      </text>
    </comment>
    <comment ref="FU5" authorId="0" shapeId="0">
      <text>
        <r>
          <rPr>
            <b/>
            <sz val="9"/>
            <color indexed="81"/>
            <rFont val="Tahoma"/>
            <family val="2"/>
          </rPr>
          <t>3471</t>
        </r>
      </text>
    </comment>
    <comment ref="FX5" authorId="0" shapeId="0">
      <text>
        <r>
          <rPr>
            <b/>
            <sz val="9"/>
            <color indexed="81"/>
            <rFont val="Tahoma"/>
            <family val="2"/>
          </rPr>
          <t>2232</t>
        </r>
      </text>
    </comment>
    <comment ref="FY5" authorId="0" shapeId="0">
      <text>
        <r>
          <rPr>
            <b/>
            <sz val="9"/>
            <color indexed="81"/>
            <rFont val="Tahoma"/>
            <family val="2"/>
          </rPr>
          <t>2210</t>
        </r>
      </text>
    </comment>
    <comment ref="FZ5" authorId="0" shapeId="0">
      <text>
        <r>
          <rPr>
            <b/>
            <sz val="9"/>
            <color indexed="81"/>
            <rFont val="Tahoma"/>
            <family val="2"/>
          </rPr>
          <t>2233</t>
        </r>
      </text>
    </comment>
    <comment ref="GA5" authorId="0" shapeId="0">
      <text>
        <r>
          <rPr>
            <b/>
            <sz val="9"/>
            <color indexed="81"/>
            <rFont val="Tahoma"/>
            <family val="2"/>
          </rPr>
          <t>2234</t>
        </r>
      </text>
    </comment>
    <comment ref="GC5" authorId="0" shapeId="0">
      <text>
        <r>
          <rPr>
            <b/>
            <sz val="9"/>
            <color indexed="81"/>
            <rFont val="Tahoma"/>
            <family val="2"/>
          </rPr>
          <t>2235</t>
        </r>
      </text>
    </comment>
    <comment ref="GD5" authorId="0" shapeId="0">
      <text>
        <r>
          <rPr>
            <b/>
            <sz val="9"/>
            <color indexed="81"/>
            <rFont val="Tahoma"/>
            <family val="2"/>
          </rPr>
          <t>2236</t>
        </r>
      </text>
    </comment>
  </commentList>
</comments>
</file>

<file path=xl/sharedStrings.xml><?xml version="1.0" encoding="utf-8"?>
<sst xmlns="http://schemas.openxmlformats.org/spreadsheetml/2006/main" count="380" uniqueCount="308">
  <si>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</si>
  <si>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</si>
  <si>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</si>
  <si>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</si>
  <si>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</si>
  <si>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</si>
  <si>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</si>
  <si>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</si>
  <si>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</si>
  <si>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</si>
  <si>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</si>
  <si>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</si>
  <si>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</si>
  <si>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</si>
  <si>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</si>
  <si>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</si>
  <si>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>จำนวนบัณฑิตระดับปริญญาตรีที่ตอบ (คาดการจากผู้สำเร็จ 70 %)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</si>
  <si>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</si>
  <si>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</si>
  <si>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</si>
  <si>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(จริง)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</si>
  <si>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</si>
  <si>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</si>
  <si>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</si>
  <si>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</si>
  <si>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</si>
  <si>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</si>
  <si>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</si>
  <si>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</si>
  <si>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</si>
  <si>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</si>
  <si>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</si>
  <si>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</si>
  <si>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</si>
  <si>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</si>
  <si>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</si>
  <si>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</si>
  <si>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</si>
  <si>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N/A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</si>
  <si>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</si>
  <si>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</si>
  <si>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</si>
  <si>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</si>
  <si>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</si>
  <si>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</si>
  <si>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</si>
  <si>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</si>
  <si>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</si>
  <si>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</si>
  <si>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</si>
  <si>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</si>
  <si>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</si>
  <si>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</si>
  <si>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</si>
  <si>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</si>
  <si>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</si>
  <si>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</si>
  <si>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</si>
  <si>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</si>
  <si>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</si>
  <si>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</si>
  <si>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</si>
  <si>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</si>
  <si>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</si>
  <si>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</si>
  <si>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</si>
  <si>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</si>
  <si>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</si>
  <si>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</si>
  <si>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 
(คาดการจากผู้สำเร็จ 70 %)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</si>
  <si>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</si>
  <si>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</si>
  <si>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</si>
  <si>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</si>
  <si>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</si>
  <si>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</si>
  <si>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</si>
  <si>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</si>
  <si>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</si>
  <si>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</si>
  <si>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</si>
  <si>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</si>
  <si>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</si>
  <si>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</si>
  <si>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</si>
  <si>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</si>
  <si>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</si>
  <si>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</si>
  <si>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</si>
  <si>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</si>
  <si>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</si>
  <si>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</si>
  <si>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</si>
  <si>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</si>
  <si>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</si>
  <si>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</si>
  <si>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</si>
  <si>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</si>
  <si>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</si>
  <si>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</si>
  <si>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</si>
  <si>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</si>
  <si>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</si>
  <si>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</si>
  <si>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t>วันที่สำเร็จการศึกษาระดับปริญญาตรี วันที่ 17 กรกฎาคม พ.ศ. 2563 ถึง 30 มิถุนายน พ.ศ. 2564  ภาคเรียนที่ (3/62 รอบ 4-6/2563) , (1/63 รอบ 7-12/2563) , (2/63 รอบ13-21/2563)</t>
  </si>
  <si>
    <t>การศึกษา (การศึกษาปฐมวัย)</t>
  </si>
  <si>
    <t>การศึกษาปฐมวัย</t>
  </si>
  <si>
    <t>รวม  การศึกษาปฐมวัย</t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</si>
  <si>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</si>
  <si>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</si>
  <si>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</si>
  <si>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</si>
  <si>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</si>
  <si>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</si>
  <si>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</si>
  <si>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</si>
  <si>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</si>
  <si>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</si>
  <si>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</si>
  <si>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</si>
  <si>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t>รวม คหกรรมศาสตร์</t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</si>
  <si>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</si>
  <si>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</si>
  <si>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</si>
  <si>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</si>
  <si>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</si>
  <si>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</si>
  <si>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</si>
  <si>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</si>
  <si>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</si>
  <si>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</si>
  <si>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8"/>
        <rFont val="TH SarabunPSK"/>
        <family val="2"/>
      </rPr>
      <t xml:space="preserve">รวม </t>
    </r>
    <r>
      <rPr>
        <sz val="18"/>
        <rFont val="TH SarabunPSK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</si>
  <si>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</si>
  <si>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</si>
  <si>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</si>
  <si>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b/>
        <u/>
        <sz val="18"/>
        <rFont val="TH SarabunPSK"/>
        <family val="2"/>
      </rPr>
      <t>รวม</t>
    </r>
    <r>
      <rPr>
        <b/>
        <sz val="18"/>
        <rFont val="TH SarabunPSK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</si>
  <si>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</si>
  <si>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b/>
        <u/>
        <sz val="18"/>
        <rFont val="TH SarabunPSK"/>
        <family val="2"/>
      </rPr>
      <t>รวม</t>
    </r>
    <r>
      <rPr>
        <b/>
        <sz val="18"/>
        <rFont val="TH SarabunPSK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</si>
  <si>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</si>
  <si>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</si>
  <si>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</si>
  <si>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</si>
  <si>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</si>
  <si>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t>รวม  การบัญชี</t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</si>
  <si>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</si>
  <si>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</si>
  <si>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</si>
  <si>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</si>
  <si>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</si>
  <si>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</si>
  <si>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</si>
  <si>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</si>
  <si>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</si>
  <si>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t>รวม  บริหารธุรกิจ</t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</si>
  <si>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</si>
  <si>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</si>
  <si>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</si>
  <si>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</si>
  <si>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</si>
  <si>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</si>
  <si>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</si>
  <si>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</si>
  <si>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</si>
  <si>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</si>
  <si>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</si>
  <si>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</si>
  <si>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</si>
  <si>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</si>
  <si>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</si>
  <si>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</si>
  <si>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</si>
  <si>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</si>
  <si>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</si>
  <si>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</si>
  <si>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</si>
  <si>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</si>
  <si>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t>รวม  เทคโนโลยีไฟฟ้า</t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</si>
  <si>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</si>
  <si>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</si>
  <si>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</si>
  <si>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</si>
  <si>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</si>
  <si>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</si>
  <si>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</si>
  <si>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</si>
  <si>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</si>
  <si>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</si>
  <si>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</si>
  <si>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t>รวม  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</si>
  <si>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</si>
  <si>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</si>
  <si>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</si>
  <si>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</si>
  <si>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t>รวม การออกแบบผลิตภัณฑ์สร้างสรรค์</t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</si>
  <si>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</si>
  <si>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</si>
  <si>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</si>
  <si>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</si>
  <si>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t>รวม การจัดการโลจิสติกส์</t>
  </si>
  <si>
    <t>การจัดการโลจิสติกส์ (หลักสูตรนานาชาติ) 7344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</si>
  <si>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</si>
  <si>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</si>
  <si>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</si>
  <si>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</si>
  <si>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</si>
  <si>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</si>
  <si>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</si>
  <si>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</si>
  <si>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t>รวม การจัดการซัพพลายเชนธุรกิจ</t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</si>
  <si>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</si>
  <si>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</si>
  <si>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</si>
  <si>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t>รวม การจัดการคุณภาพ</t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</si>
  <si>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</si>
  <si>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</si>
  <si>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</si>
  <si>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</si>
  <si>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</si>
  <si>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</si>
  <si>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</si>
  <si>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 (ธุรกิจภัตตาคาร)</t>
  </si>
  <si>
    <t>ธุรกิจภัตตาคาร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</si>
  <si>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การโรงแรม</t>
    </r>
  </si>
  <si>
    <t>บริหารธุรกิจระหว่างประเทศยุคดิจิทัล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</si>
  <si>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</si>
  <si>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</si>
  <si>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</si>
  <si>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</si>
  <si>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</si>
  <si>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</si>
  <si>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</si>
  <si>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t>รวม การจัดการอุตสาหกรรมท่องเที่ยวและบริการ</t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</si>
  <si>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</si>
  <si>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</si>
  <si>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</si>
  <si>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</si>
  <si>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</si>
  <si>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</si>
  <si>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 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</si>
  <si>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</si>
  <si>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</si>
  <si>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</si>
  <si>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</si>
  <si>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</si>
  <si>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</si>
  <si>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</si>
  <si>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</si>
  <si>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</si>
  <si>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</si>
  <si>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</si>
  <si>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</si>
  <si>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</si>
  <si>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</si>
  <si>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</si>
  <si>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</si>
  <si>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</si>
  <si>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</si>
  <si>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t>รวม รัฐประศาสนศาสตร์</t>
  </si>
  <si>
    <t>รัฐศาสตร์ (การเมืองการปกครอง)</t>
  </si>
  <si>
    <t>รวม แขนงการเมืองการปกครอง</t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</si>
  <si>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</si>
  <si>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</si>
  <si>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</si>
  <si>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</si>
  <si>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8"/>
        <rFont val="TH SarabunPSK"/>
        <family val="2"/>
      </rPr>
      <t>รวม</t>
    </r>
    <r>
      <rPr>
        <sz val="18"/>
        <rFont val="TH SarabunPSK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</si>
  <si>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</si>
  <si>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</si>
  <si>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</si>
  <si>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</si>
  <si>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</si>
  <si>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</si>
  <si>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</si>
  <si>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</si>
  <si>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</si>
  <si>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</si>
  <si>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</si>
  <si>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</si>
  <si>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</si>
  <si>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</si>
  <si>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</si>
  <si>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</si>
  <si>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</si>
  <si>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</si>
  <si>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</si>
  <si>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</si>
  <si>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</si>
  <si>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</si>
  <si>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</si>
  <si>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</si>
  <si>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</si>
  <si>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</si>
  <si>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</si>
  <si>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</si>
  <si>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</si>
  <si>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</si>
  <si>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</si>
  <si>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</si>
  <si>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</si>
  <si>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</si>
  <si>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</si>
  <si>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</si>
  <si>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</si>
  <si>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</si>
  <si>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</si>
  <si>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</si>
  <si>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 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</si>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</sst>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33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  <font>
      <u/>
      <sz val="18"/>
      <name val="TH SarabunPSK"/>
      <family val="2"/>
    </font>
    <font>
      <b/>
      <u/>
      <sz val="18"/>
      <name val="TH SarabunPSK"/>
      <family val="2"/>
    </font>
    <font>
      <sz val="18"/>
      <color rgb="FFFF0000"/>
      <name val="TH SarabunPSK"/>
      <family val="2"/>
    </font>
    <font>
      <sz val="15"/>
      <name val="TH Sarabun New"/>
      <family val="2"/>
    </font>
    <font>
      <sz val="13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FFFF"/>
      </patternFill>
    </fill>
    <fill>
      <patternFill patternType="solid">
        <fgColor rgb="FFB0CADD"/>
      </patternFill>
    </fill>
    <fill>
      <patternFill patternType="solid">
        <fgColor rgb="FFFFFF00"/>
      </patternFill>
    </fill>
    <fill>
      <patternFill patternType="solid">
        <fgColor rgb="FFDEDE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theme="0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0" fillId="0" borderId="0"/>
  </cellStyleXfs>
  <cellXfs count="23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left" vertical="top"/>
    </xf>
    <xf numFmtId="0" fontId="5" fillId="11" borderId="0" xfId="0" applyFont="1" applyFill="1" applyBorder="1" applyAlignment="1"/>
    <xf numFmtId="0" fontId="8" fillId="12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8" fillId="4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5" xfId="0" applyFont="1" applyBorder="1"/>
    <xf numFmtId="0" fontId="4" fillId="6" borderId="16" xfId="0" applyFont="1" applyFill="1" applyBorder="1" applyAlignment="1">
      <alignment horizontal="center" vertical="top" wrapText="1"/>
    </xf>
    <xf numFmtId="187" fontId="9" fillId="6" borderId="17" xfId="0" applyNumberFormat="1" applyFont="1" applyFill="1" applyBorder="1" applyAlignment="1">
      <alignment horizontal="center" vertical="top" wrapText="1"/>
    </xf>
    <xf numFmtId="1" fontId="9" fillId="6" borderId="16" xfId="0" applyNumberFormat="1" applyFont="1" applyFill="1" applyBorder="1" applyAlignment="1">
      <alignment horizontal="center" vertical="top" wrapText="1"/>
    </xf>
    <xf numFmtId="1" fontId="4" fillId="6" borderId="14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1" fillId="6" borderId="0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top" wrapText="1"/>
    </xf>
    <xf numFmtId="0" fontId="3" fillId="0" borderId="20" xfId="0" applyFont="1" applyBorder="1"/>
    <xf numFmtId="0" fontId="4" fillId="6" borderId="21" xfId="0" applyFont="1" applyFill="1" applyBorder="1" applyAlignment="1">
      <alignment horizontal="center" vertical="top" wrapText="1"/>
    </xf>
    <xf numFmtId="187" fontId="9" fillId="6" borderId="22" xfId="0" applyNumberFormat="1" applyFont="1" applyFill="1" applyBorder="1" applyAlignment="1">
      <alignment horizontal="center" vertical="top" wrapText="1"/>
    </xf>
    <xf numFmtId="1" fontId="12" fillId="6" borderId="21" xfId="0" applyNumberFormat="1" applyFont="1" applyFill="1" applyBorder="1" applyAlignment="1">
      <alignment horizontal="center" vertical="top" wrapText="1"/>
    </xf>
    <xf numFmtId="1" fontId="4" fillId="6" borderId="18" xfId="0" applyNumberFormat="1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2" fontId="4" fillId="6" borderId="18" xfId="0" applyNumberFormat="1" applyFont="1" applyFill="1" applyBorder="1" applyAlignment="1">
      <alignment horizontal="center" vertical="top" wrapText="1"/>
    </xf>
    <xf numFmtId="188" fontId="4" fillId="6" borderId="18" xfId="0" applyNumberFormat="1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 wrapText="1"/>
    </xf>
    <xf numFmtId="0" fontId="13" fillId="14" borderId="20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left" vertical="top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1" fontId="9" fillId="6" borderId="21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14" fillId="4" borderId="19" xfId="0" applyFont="1" applyFill="1" applyBorder="1" applyAlignment="1">
      <alignment horizontal="center" vertical="top" wrapText="1"/>
    </xf>
    <xf numFmtId="0" fontId="14" fillId="4" borderId="23" xfId="0" applyFont="1" applyFill="1" applyBorder="1" applyAlignment="1">
      <alignment horizontal="center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187" fontId="14" fillId="4" borderId="18" xfId="0" applyNumberFormat="1" applyFont="1" applyFill="1" applyBorder="1" applyAlignment="1">
      <alignment horizontal="center" vertical="top" wrapText="1"/>
    </xf>
    <xf numFmtId="1" fontId="14" fillId="4" borderId="18" xfId="0" applyNumberFormat="1" applyFont="1" applyFill="1" applyBorder="1" applyAlignment="1">
      <alignment horizontal="center" vertical="top" wrapText="1"/>
    </xf>
    <xf numFmtId="2" fontId="14" fillId="10" borderId="18" xfId="0" applyNumberFormat="1" applyFont="1" applyFill="1" applyBorder="1" applyAlignment="1">
      <alignment horizontal="center" vertical="top" wrapText="1"/>
    </xf>
    <xf numFmtId="188" fontId="14" fillId="4" borderId="18" xfId="0" applyNumberFormat="1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/>
    </xf>
    <xf numFmtId="0" fontId="4" fillId="10" borderId="7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" fillId="15" borderId="21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left" vertical="top" wrapText="1"/>
    </xf>
    <xf numFmtId="0" fontId="16" fillId="15" borderId="18" xfId="0" applyFont="1" applyFill="1" applyBorder="1" applyAlignment="1">
      <alignment horizontal="center" vertical="center"/>
    </xf>
    <xf numFmtId="0" fontId="17" fillId="17" borderId="7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left" vertical="top" wrapText="1"/>
    </xf>
    <xf numFmtId="188" fontId="4" fillId="6" borderId="18" xfId="0" applyNumberFormat="1" applyFont="1" applyFill="1" applyBorder="1" applyAlignment="1">
      <alignment horizontal="center" vertical="top"/>
    </xf>
    <xf numFmtId="0" fontId="10" fillId="6" borderId="18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10" fillId="6" borderId="7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/>
    </xf>
    <xf numFmtId="0" fontId="8" fillId="18" borderId="18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16" borderId="21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14" xfId="0" applyFont="1" applyBorder="1"/>
    <xf numFmtId="0" fontId="8" fillId="16" borderId="18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/>
    <xf numFmtId="0" fontId="5" fillId="0" borderId="0" xfId="0" applyFont="1" applyFill="1" applyBorder="1" applyAlignment="1"/>
    <xf numFmtId="0" fontId="14" fillId="16" borderId="19" xfId="0" applyFont="1" applyFill="1" applyBorder="1" applyAlignment="1">
      <alignment horizontal="center" vertical="top" wrapText="1"/>
    </xf>
    <xf numFmtId="0" fontId="14" fillId="16" borderId="23" xfId="0" applyFont="1" applyFill="1" applyBorder="1" applyAlignment="1">
      <alignment horizontal="center" vertical="top" wrapText="1"/>
    </xf>
    <xf numFmtId="0" fontId="14" fillId="16" borderId="20" xfId="0" applyFont="1" applyFill="1" applyBorder="1" applyAlignment="1">
      <alignment horizontal="center" vertical="top" wrapText="1"/>
    </xf>
    <xf numFmtId="0" fontId="14" fillId="16" borderId="18" xfId="0" applyFont="1" applyFill="1" applyBorder="1" applyAlignment="1">
      <alignment horizontal="center" vertical="top" wrapText="1"/>
    </xf>
    <xf numFmtId="0" fontId="14" fillId="19" borderId="18" xfId="0" applyFont="1" applyFill="1" applyBorder="1" applyAlignment="1">
      <alignment horizontal="center" vertical="top" wrapText="1"/>
    </xf>
    <xf numFmtId="2" fontId="14" fillId="19" borderId="18" xfId="0" applyNumberFormat="1" applyFont="1" applyFill="1" applyBorder="1" applyAlignment="1">
      <alignment horizontal="center" vertical="top" wrapText="1"/>
    </xf>
    <xf numFmtId="0" fontId="18" fillId="20" borderId="0" xfId="0" applyFont="1" applyFill="1" applyAlignment="1"/>
    <xf numFmtId="0" fontId="19" fillId="21" borderId="0" xfId="0" applyFont="1" applyFill="1" applyBorder="1" applyAlignment="1">
      <alignment horizontal="left" vertical="top"/>
    </xf>
    <xf numFmtId="0" fontId="7" fillId="20" borderId="0" xfId="0" applyFont="1" applyFill="1" applyAlignment="1"/>
    <xf numFmtId="0" fontId="4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1" xfId="1" applyFont="1" applyFill="1" applyBorder="1" applyAlignment="1">
      <alignment horizontal="left" vertical="top"/>
    </xf>
    <xf numFmtId="0" fontId="1" fillId="3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21" fillId="4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center" vertical="center"/>
    </xf>
    <xf numFmtId="0" fontId="22" fillId="5" borderId="2" xfId="1" applyFont="1" applyFill="1" applyBorder="1"/>
    <xf numFmtId="0" fontId="22" fillId="5" borderId="3" xfId="1" applyFont="1" applyFill="1" applyBorder="1"/>
    <xf numFmtId="0" fontId="4" fillId="6" borderId="0" xfId="1" applyFont="1" applyFill="1" applyBorder="1" applyAlignment="1">
      <alignment horizontal="left" vertical="top"/>
    </xf>
    <xf numFmtId="0" fontId="4" fillId="0" borderId="0" xfId="1" applyFont="1" applyAlignment="1"/>
    <xf numFmtId="0" fontId="5" fillId="0" borderId="0" xfId="1" applyFont="1" applyAlignment="1"/>
    <xf numFmtId="0" fontId="4" fillId="6" borderId="25" xfId="1" applyFont="1" applyFill="1" applyBorder="1" applyAlignment="1">
      <alignment horizontal="left" vertical="top"/>
    </xf>
    <xf numFmtId="0" fontId="1" fillId="7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horizontal="right" vertical="center"/>
    </xf>
    <xf numFmtId="0" fontId="21" fillId="4" borderId="5" xfId="1" applyFont="1" applyFill="1" applyBorder="1" applyAlignment="1">
      <alignment horizontal="left" vertical="top"/>
    </xf>
    <xf numFmtId="0" fontId="1" fillId="8" borderId="5" xfId="0" applyFont="1" applyFill="1" applyBorder="1" applyAlignment="1">
      <alignment horizontal="center" vertical="top"/>
    </xf>
    <xf numFmtId="0" fontId="1" fillId="8" borderId="15" xfId="0" applyFont="1" applyFill="1" applyBorder="1" applyAlignment="1">
      <alignment horizontal="center" vertical="top"/>
    </xf>
    <xf numFmtId="0" fontId="4" fillId="6" borderId="0" xfId="1" applyFont="1" applyFill="1" applyBorder="1" applyAlignment="1">
      <alignment horizontal="left" vertical="top" wrapText="1"/>
    </xf>
    <xf numFmtId="0" fontId="4" fillId="6" borderId="2" xfId="1" applyFont="1" applyFill="1" applyBorder="1" applyAlignment="1">
      <alignment horizontal="left" vertical="top"/>
    </xf>
    <xf numFmtId="0" fontId="4" fillId="6" borderId="2" xfId="1" applyFont="1" applyFill="1" applyBorder="1" applyAlignment="1">
      <alignment horizontal="left" vertical="top"/>
    </xf>
    <xf numFmtId="0" fontId="23" fillId="0" borderId="2" xfId="1" applyFont="1" applyBorder="1"/>
    <xf numFmtId="0" fontId="17" fillId="22" borderId="18" xfId="1" applyNumberFormat="1" applyFont="1" applyFill="1" applyBorder="1" applyAlignment="1" applyProtection="1">
      <alignment horizontal="center" vertical="center" wrapText="1"/>
    </xf>
    <xf numFmtId="0" fontId="17" fillId="23" borderId="21" xfId="1" applyNumberFormat="1" applyFont="1" applyFill="1" applyBorder="1" applyAlignment="1" applyProtection="1">
      <alignment horizontal="center" vertical="center" wrapText="1"/>
    </xf>
    <xf numFmtId="0" fontId="17" fillId="24" borderId="19" xfId="1" applyNumberFormat="1" applyFont="1" applyFill="1" applyBorder="1" applyAlignment="1" applyProtection="1">
      <alignment vertical="center"/>
    </xf>
    <xf numFmtId="0" fontId="17" fillId="24" borderId="23" xfId="1" applyNumberFormat="1" applyFont="1" applyFill="1" applyBorder="1" applyAlignment="1" applyProtection="1">
      <alignment vertical="center"/>
    </xf>
    <xf numFmtId="0" fontId="17" fillId="24" borderId="20" xfId="1" applyNumberFormat="1" applyFont="1" applyFill="1" applyBorder="1" applyAlignment="1" applyProtection="1">
      <alignment vertical="center"/>
    </xf>
    <xf numFmtId="1" fontId="24" fillId="25" borderId="21" xfId="1" applyNumberFormat="1" applyFont="1" applyFill="1" applyBorder="1" applyAlignment="1" applyProtection="1">
      <alignment horizontal="center" vertical="center" wrapText="1"/>
    </xf>
    <xf numFmtId="0" fontId="17" fillId="24" borderId="23" xfId="1" applyNumberFormat="1" applyFont="1" applyFill="1" applyBorder="1" applyAlignment="1" applyProtection="1">
      <alignment wrapText="1"/>
      <protection locked="0"/>
    </xf>
    <xf numFmtId="0" fontId="17" fillId="24" borderId="20" xfId="1" applyNumberFormat="1" applyFont="1" applyFill="1" applyBorder="1" applyAlignment="1" applyProtection="1">
      <alignment wrapText="1"/>
      <protection locked="0"/>
    </xf>
    <xf numFmtId="0" fontId="24" fillId="25" borderId="21" xfId="1" applyNumberFormat="1" applyFont="1" applyFill="1" applyBorder="1" applyAlignment="1" applyProtection="1">
      <alignment horizontal="center" vertical="center" wrapText="1"/>
    </xf>
    <xf numFmtId="0" fontId="17" fillId="24" borderId="23" xfId="1" applyNumberFormat="1" applyFont="1" applyFill="1" applyBorder="1" applyAlignment="1" applyProtection="1">
      <alignment vertical="center" wrapText="1"/>
      <protection locked="0"/>
    </xf>
    <xf numFmtId="0" fontId="17" fillId="24" borderId="20" xfId="1" applyNumberFormat="1" applyFont="1" applyFill="1" applyBorder="1" applyAlignment="1" applyProtection="1">
      <alignment vertical="center" wrapText="1"/>
      <protection locked="0"/>
    </xf>
    <xf numFmtId="0" fontId="17" fillId="24" borderId="19" xfId="1" applyNumberFormat="1" applyFont="1" applyFill="1" applyBorder="1" applyAlignment="1" applyProtection="1">
      <alignment horizontal="left" vertical="center"/>
    </xf>
    <xf numFmtId="0" fontId="24" fillId="25" borderId="18" xfId="1" applyNumberFormat="1" applyFont="1" applyFill="1" applyBorder="1" applyAlignment="1" applyProtection="1">
      <alignment horizontal="center" vertical="center" wrapText="1"/>
    </xf>
    <xf numFmtId="0" fontId="17" fillId="24" borderId="23" xfId="1" applyNumberFormat="1" applyFont="1" applyFill="1" applyBorder="1" applyAlignment="1" applyProtection="1">
      <alignment horizontal="left" vertical="center"/>
    </xf>
    <xf numFmtId="0" fontId="17" fillId="24" borderId="26" xfId="1" applyNumberFormat="1" applyFont="1" applyFill="1" applyBorder="1" applyAlignment="1" applyProtection="1">
      <alignment vertical="center"/>
    </xf>
    <xf numFmtId="0" fontId="24" fillId="25" borderId="3" xfId="1" applyNumberFormat="1" applyFont="1" applyFill="1" applyBorder="1" applyAlignment="1" applyProtection="1">
      <alignment horizontal="center" vertical="center" wrapText="1"/>
    </xf>
    <xf numFmtId="0" fontId="17" fillId="24" borderId="18" xfId="1" applyNumberFormat="1" applyFont="1" applyFill="1" applyBorder="1" applyAlignment="1" applyProtection="1">
      <alignment horizontal="left" vertical="top" wrapText="1"/>
    </xf>
    <xf numFmtId="0" fontId="17" fillId="17" borderId="27" xfId="1" applyFont="1" applyFill="1" applyBorder="1"/>
    <xf numFmtId="0" fontId="17" fillId="24" borderId="18" xfId="1" applyNumberFormat="1" applyFont="1" applyFill="1" applyBorder="1" applyAlignment="1" applyProtection="1">
      <alignment horizontal="center" vertical="center" wrapText="1"/>
    </xf>
    <xf numFmtId="0" fontId="17" fillId="24" borderId="2" xfId="1" applyNumberFormat="1" applyFont="1" applyFill="1" applyBorder="1" applyAlignment="1" applyProtection="1">
      <alignment wrapText="1"/>
      <protection locked="0"/>
    </xf>
    <xf numFmtId="0" fontId="25" fillId="0" borderId="0" xfId="1" applyFont="1" applyAlignment="1"/>
    <xf numFmtId="0" fontId="17" fillId="22" borderId="18" xfId="1" applyNumberFormat="1" applyFont="1" applyFill="1" applyBorder="1" applyAlignment="1" applyProtection="1">
      <alignment vertical="center" wrapText="1"/>
    </xf>
    <xf numFmtId="0" fontId="24" fillId="22" borderId="18" xfId="1" applyNumberFormat="1" applyFont="1" applyFill="1" applyBorder="1" applyAlignment="1" applyProtection="1">
      <alignment horizontal="center" vertical="center" wrapText="1"/>
    </xf>
    <xf numFmtId="0" fontId="17" fillId="23" borderId="14" xfId="1" applyNumberFormat="1" applyFont="1" applyFill="1" applyBorder="1" applyAlignment="1" applyProtection="1">
      <alignment horizontal="center" vertical="center" wrapText="1"/>
    </xf>
    <xf numFmtId="0" fontId="24" fillId="22" borderId="21" xfId="1" applyNumberFormat="1" applyFont="1" applyFill="1" applyBorder="1" applyAlignment="1" applyProtection="1">
      <alignment horizontal="left" vertical="top" wrapText="1"/>
    </xf>
    <xf numFmtId="0" fontId="24" fillId="22" borderId="21" xfId="1" applyNumberFormat="1" applyFont="1" applyFill="1" applyBorder="1" applyAlignment="1" applyProtection="1">
      <alignment horizontal="center" vertical="top" wrapText="1"/>
    </xf>
    <xf numFmtId="0" fontId="26" fillId="26" borderId="21" xfId="1" applyNumberFormat="1" applyFont="1" applyFill="1" applyBorder="1" applyAlignment="1" applyProtection="1">
      <alignment horizontal="center" vertical="top" wrapText="1"/>
    </xf>
    <xf numFmtId="1" fontId="24" fillId="25" borderId="14" xfId="1" applyNumberFormat="1" applyFont="1" applyFill="1" applyBorder="1" applyAlignment="1" applyProtection="1">
      <alignment horizontal="center" vertical="center" wrapText="1"/>
    </xf>
    <xf numFmtId="0" fontId="24" fillId="0" borderId="21" xfId="1" applyNumberFormat="1" applyFont="1" applyFill="1" applyBorder="1" applyAlignment="1" applyProtection="1">
      <alignment horizontal="center" vertical="top" wrapText="1"/>
    </xf>
    <xf numFmtId="0" fontId="24" fillId="26" borderId="21" xfId="1" applyNumberFormat="1" applyFont="1" applyFill="1" applyBorder="1" applyAlignment="1" applyProtection="1">
      <alignment horizontal="center" vertical="top" wrapText="1"/>
    </xf>
    <xf numFmtId="0" fontId="17" fillId="26" borderId="21" xfId="1" applyNumberFormat="1" applyFont="1" applyFill="1" applyBorder="1" applyAlignment="1" applyProtection="1">
      <alignment horizontal="center" vertical="top" wrapText="1"/>
    </xf>
    <xf numFmtId="0" fontId="24" fillId="25" borderId="14" xfId="1" applyNumberFormat="1" applyFont="1" applyFill="1" applyBorder="1" applyAlignment="1" applyProtection="1">
      <alignment horizontal="center" vertical="center" wrapText="1"/>
    </xf>
    <xf numFmtId="0" fontId="24" fillId="22" borderId="16" xfId="1" applyNumberFormat="1" applyFont="1" applyFill="1" applyBorder="1" applyAlignment="1" applyProtection="1">
      <alignment horizontal="center" vertical="top" wrapText="1"/>
    </xf>
    <xf numFmtId="0" fontId="24" fillId="25" borderId="15" xfId="1" applyNumberFormat="1" applyFont="1" applyFill="1" applyBorder="1" applyAlignment="1" applyProtection="1">
      <alignment horizontal="center" vertical="center" wrapText="1"/>
    </xf>
    <xf numFmtId="0" fontId="24" fillId="26" borderId="18" xfId="1" applyNumberFormat="1" applyFont="1" applyFill="1" applyBorder="1" applyAlignment="1" applyProtection="1">
      <alignment horizontal="center" vertical="top" wrapText="1"/>
    </xf>
    <xf numFmtId="3" fontId="24" fillId="22" borderId="18" xfId="1" applyNumberFormat="1" applyFont="1" applyFill="1" applyBorder="1" applyAlignment="1" applyProtection="1">
      <alignment horizontal="center" vertical="top" wrapText="1"/>
    </xf>
    <xf numFmtId="3" fontId="24" fillId="22" borderId="18" xfId="1" applyNumberFormat="1" applyFont="1" applyFill="1" applyBorder="1" applyAlignment="1" applyProtection="1">
      <alignment horizontal="left" vertical="center" wrapText="1"/>
    </xf>
    <xf numFmtId="3" fontId="24" fillId="22" borderId="18" xfId="1" applyNumberFormat="1" applyFont="1" applyFill="1" applyBorder="1" applyAlignment="1" applyProtection="1">
      <alignment horizontal="center" vertical="center" wrapText="1"/>
    </xf>
    <xf numFmtId="3" fontId="24" fillId="26" borderId="18" xfId="1" applyNumberFormat="1" applyFont="1" applyFill="1" applyBorder="1" applyAlignment="1" applyProtection="1">
      <alignment horizontal="center" vertical="center" wrapText="1"/>
    </xf>
    <xf numFmtId="3" fontId="24" fillId="25" borderId="18" xfId="1" applyNumberFormat="1" applyFont="1" applyFill="1" applyBorder="1" applyAlignment="1" applyProtection="1">
      <alignment horizontal="center" vertical="center" wrapText="1"/>
    </xf>
    <xf numFmtId="0" fontId="26" fillId="23" borderId="18" xfId="1" applyNumberFormat="1" applyFont="1" applyFill="1" applyBorder="1" applyAlignment="1" applyProtection="1">
      <alignment horizontal="center" vertical="center" wrapText="1"/>
    </xf>
    <xf numFmtId="0" fontId="26" fillId="23" borderId="18" xfId="1" applyNumberFormat="1" applyFont="1" applyFill="1" applyBorder="1" applyAlignment="1" applyProtection="1">
      <alignment horizontal="left" vertical="center" wrapText="1"/>
    </xf>
    <xf numFmtId="2" fontId="26" fillId="27" borderId="18" xfId="1" applyNumberFormat="1" applyFont="1" applyFill="1" applyBorder="1" applyAlignment="1" applyProtection="1">
      <alignment horizontal="center" vertical="center" wrapText="1"/>
    </xf>
    <xf numFmtId="0" fontId="24" fillId="12" borderId="18" xfId="1" applyNumberFormat="1" applyFont="1" applyFill="1" applyBorder="1" applyAlignment="1" applyProtection="1">
      <alignment horizontal="center" vertical="top" wrapText="1"/>
    </xf>
    <xf numFmtId="0" fontId="24" fillId="12" borderId="28" xfId="1" applyFont="1" applyFill="1" applyBorder="1" applyAlignment="1">
      <alignment horizontal="left" vertical="center" wrapText="1"/>
    </xf>
    <xf numFmtId="3" fontId="24" fillId="12" borderId="18" xfId="1" applyNumberFormat="1" applyFont="1" applyFill="1" applyBorder="1" applyAlignment="1" applyProtection="1">
      <alignment horizontal="center" vertical="center" wrapText="1"/>
    </xf>
    <xf numFmtId="0" fontId="24" fillId="0" borderId="18" xfId="1" applyNumberFormat="1" applyFont="1" applyFill="1" applyBorder="1" applyAlignment="1" applyProtection="1">
      <alignment horizontal="center" vertical="top" wrapText="1"/>
    </xf>
    <xf numFmtId="3" fontId="28" fillId="22" borderId="18" xfId="1" applyNumberFormat="1" applyFont="1" applyFill="1" applyBorder="1" applyAlignment="1" applyProtection="1">
      <alignment horizontal="center" vertical="center" wrapText="1"/>
    </xf>
    <xf numFmtId="1" fontId="24" fillId="22" borderId="18" xfId="1" applyNumberFormat="1" applyFont="1" applyFill="1" applyBorder="1" applyAlignment="1" applyProtection="1">
      <alignment horizontal="center" vertical="top" wrapText="1"/>
    </xf>
    <xf numFmtId="1" fontId="24" fillId="22" borderId="18" xfId="1" applyNumberFormat="1" applyFont="1" applyFill="1" applyBorder="1" applyAlignment="1" applyProtection="1">
      <alignment horizontal="left" vertical="center" wrapText="1"/>
    </xf>
    <xf numFmtId="3" fontId="24" fillId="0" borderId="18" xfId="1" applyNumberFormat="1" applyFont="1" applyFill="1" applyBorder="1" applyAlignment="1" applyProtection="1">
      <alignment horizontal="center" vertical="center" wrapText="1"/>
    </xf>
    <xf numFmtId="0" fontId="27" fillId="23" borderId="18" xfId="1" applyNumberFormat="1" applyFont="1" applyFill="1" applyBorder="1" applyAlignment="1" applyProtection="1">
      <alignment horizontal="center" vertical="center" wrapText="1"/>
    </xf>
    <xf numFmtId="0" fontId="27" fillId="23" borderId="18" xfId="1" applyNumberFormat="1" applyFont="1" applyFill="1" applyBorder="1" applyAlignment="1" applyProtection="1">
      <alignment horizontal="left" vertical="center" wrapText="1"/>
    </xf>
    <xf numFmtId="2" fontId="27" fillId="27" borderId="18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Alignment="1"/>
    <xf numFmtId="0" fontId="27" fillId="27" borderId="18" xfId="1" applyNumberFormat="1" applyFont="1" applyFill="1" applyBorder="1" applyAlignment="1" applyProtection="1">
      <alignment horizontal="center" vertical="center" wrapText="1"/>
    </xf>
    <xf numFmtId="0" fontId="27" fillId="27" borderId="18" xfId="1" applyNumberFormat="1" applyFont="1" applyFill="1" applyBorder="1" applyAlignment="1" applyProtection="1">
      <alignment horizontal="left" vertical="center" wrapText="1"/>
    </xf>
    <xf numFmtId="4" fontId="27" fillId="27" borderId="18" xfId="1" applyNumberFormat="1" applyFont="1" applyFill="1" applyBorder="1" applyAlignment="1" applyProtection="1">
      <alignment horizontal="center" vertical="center" wrapText="1"/>
    </xf>
    <xf numFmtId="3" fontId="24" fillId="22" borderId="21" xfId="1" applyNumberFormat="1" applyFont="1" applyFill="1" applyBorder="1" applyAlignment="1" applyProtection="1">
      <alignment horizontal="left" vertical="center" wrapText="1"/>
    </xf>
    <xf numFmtId="0" fontId="27" fillId="23" borderId="21" xfId="1" applyNumberFormat="1" applyFont="1" applyFill="1" applyBorder="1" applyAlignment="1" applyProtection="1">
      <alignment horizontal="left" vertical="center" wrapText="1"/>
    </xf>
    <xf numFmtId="2" fontId="27" fillId="27" borderId="21" xfId="1" applyNumberFormat="1" applyFont="1" applyFill="1" applyBorder="1" applyAlignment="1" applyProtection="1">
      <alignment horizontal="center" vertical="center" wrapText="1"/>
    </xf>
    <xf numFmtId="0" fontId="24" fillId="0" borderId="19" xfId="1" applyNumberFormat="1" applyFont="1" applyFill="1" applyBorder="1" applyAlignment="1" applyProtection="1">
      <alignment horizontal="center" vertical="top" wrapText="1"/>
    </xf>
    <xf numFmtId="0" fontId="24" fillId="6" borderId="7" xfId="1" applyFont="1" applyFill="1" applyBorder="1" applyAlignment="1">
      <alignment horizontal="left" vertical="center" wrapText="1"/>
    </xf>
    <xf numFmtId="3" fontId="28" fillId="28" borderId="18" xfId="1" applyNumberFormat="1" applyFont="1" applyFill="1" applyBorder="1" applyAlignment="1" applyProtection="1">
      <alignment horizontal="center" vertical="center" wrapText="1"/>
    </xf>
    <xf numFmtId="0" fontId="24" fillId="0" borderId="7" xfId="1" applyFont="1" applyBorder="1" applyAlignment="1">
      <alignment horizontal="left" vertical="center"/>
    </xf>
    <xf numFmtId="3" fontId="24" fillId="22" borderId="14" xfId="1" applyNumberFormat="1" applyFont="1" applyFill="1" applyBorder="1" applyAlignment="1" applyProtection="1">
      <alignment horizontal="center" vertical="center" wrapText="1"/>
    </xf>
    <xf numFmtId="3" fontId="24" fillId="26" borderId="14" xfId="1" applyNumberFormat="1" applyFont="1" applyFill="1" applyBorder="1" applyAlignment="1" applyProtection="1">
      <alignment horizontal="center" vertical="center" wrapText="1"/>
    </xf>
    <xf numFmtId="3" fontId="24" fillId="25" borderId="14" xfId="1" applyNumberFormat="1" applyFont="1" applyFill="1" applyBorder="1" applyAlignment="1" applyProtection="1">
      <alignment horizontal="center" vertical="center" wrapText="1"/>
    </xf>
    <xf numFmtId="3" fontId="24" fillId="29" borderId="14" xfId="1" applyNumberFormat="1" applyFont="1" applyFill="1" applyBorder="1" applyAlignment="1" applyProtection="1">
      <alignment horizontal="center" vertical="center" wrapText="1"/>
    </xf>
    <xf numFmtId="3" fontId="24" fillId="30" borderId="14" xfId="1" applyNumberFormat="1" applyFont="1" applyFill="1" applyBorder="1" applyAlignment="1" applyProtection="1">
      <alignment horizontal="center" vertical="center" wrapText="1"/>
    </xf>
    <xf numFmtId="3" fontId="24" fillId="29" borderId="18" xfId="1" applyNumberFormat="1" applyFont="1" applyFill="1" applyBorder="1" applyAlignment="1" applyProtection="1">
      <alignment horizontal="center" vertical="center" wrapText="1"/>
    </xf>
    <xf numFmtId="3" fontId="24" fillId="30" borderId="18" xfId="1" applyNumberFormat="1" applyFont="1" applyFill="1" applyBorder="1" applyAlignment="1" applyProtection="1">
      <alignment horizontal="center" vertical="center" wrapText="1"/>
    </xf>
    <xf numFmtId="3" fontId="24" fillId="31" borderId="18" xfId="1" applyNumberFormat="1" applyFont="1" applyFill="1" applyBorder="1" applyAlignment="1" applyProtection="1">
      <alignment horizontal="center" vertical="center" wrapText="1"/>
    </xf>
    <xf numFmtId="2" fontId="24" fillId="0" borderId="19" xfId="1" applyNumberFormat="1" applyFont="1" applyFill="1" applyBorder="1" applyAlignment="1" applyProtection="1">
      <alignment horizontal="center" vertical="center"/>
    </xf>
    <xf numFmtId="2" fontId="24" fillId="0" borderId="1" xfId="1" applyNumberFormat="1" applyFont="1" applyFill="1" applyBorder="1" applyAlignment="1" applyProtection="1">
      <alignment horizontal="center" vertical="center"/>
    </xf>
    <xf numFmtId="0" fontId="24" fillId="6" borderId="8" xfId="1" applyFont="1" applyFill="1" applyBorder="1" applyAlignment="1">
      <alignment horizontal="left" vertical="center" wrapText="1"/>
    </xf>
    <xf numFmtId="3" fontId="24" fillId="0" borderId="7" xfId="1" applyNumberFormat="1" applyFont="1" applyBorder="1" applyAlignment="1">
      <alignment horizontal="center" vertical="center"/>
    </xf>
    <xf numFmtId="3" fontId="24" fillId="0" borderId="7" xfId="1" applyNumberFormat="1" applyFont="1" applyBorder="1" applyAlignment="1">
      <alignment horizontal="left" vertical="center" wrapText="1"/>
    </xf>
    <xf numFmtId="3" fontId="24" fillId="22" borderId="20" xfId="1" applyNumberFormat="1" applyFont="1" applyFill="1" applyBorder="1" applyAlignment="1" applyProtection="1">
      <alignment horizontal="center" vertical="center" wrapText="1"/>
    </xf>
    <xf numFmtId="3" fontId="24" fillId="28" borderId="18" xfId="1" applyNumberFormat="1" applyFont="1" applyFill="1" applyBorder="1" applyAlignment="1" applyProtection="1">
      <alignment horizontal="center" vertical="center" wrapText="1"/>
    </xf>
    <xf numFmtId="3" fontId="24" fillId="0" borderId="11" xfId="1" applyNumberFormat="1" applyFont="1" applyBorder="1" applyAlignment="1">
      <alignment horizontal="left" vertical="center" wrapText="1"/>
    </xf>
    <xf numFmtId="0" fontId="24" fillId="6" borderId="11" xfId="1" applyFont="1" applyFill="1" applyBorder="1" applyAlignment="1">
      <alignment horizontal="left" vertical="center" wrapText="1"/>
    </xf>
    <xf numFmtId="0" fontId="27" fillId="27" borderId="7" xfId="1" applyNumberFormat="1" applyFont="1" applyFill="1" applyBorder="1" applyAlignment="1" applyProtection="1">
      <alignment horizontal="center" vertical="center" wrapText="1"/>
    </xf>
    <xf numFmtId="0" fontId="27" fillId="32" borderId="11" xfId="1" applyFont="1" applyFill="1" applyBorder="1" applyAlignment="1">
      <alignment horizontal="left" vertical="center" wrapText="1"/>
    </xf>
    <xf numFmtId="4" fontId="27" fillId="2" borderId="7" xfId="1" applyNumberFormat="1" applyFont="1" applyFill="1" applyBorder="1" applyAlignment="1" applyProtection="1">
      <alignment horizontal="center" vertical="center" wrapText="1"/>
    </xf>
    <xf numFmtId="3" fontId="24" fillId="22" borderId="14" xfId="1" applyNumberFormat="1" applyFont="1" applyFill="1" applyBorder="1" applyAlignment="1" applyProtection="1">
      <alignment horizontal="center" vertical="top" wrapText="1"/>
    </xf>
    <xf numFmtId="3" fontId="24" fillId="22" borderId="14" xfId="1" applyNumberFormat="1" applyFont="1" applyFill="1" applyBorder="1" applyAlignment="1" applyProtection="1">
      <alignment horizontal="left" vertical="center" wrapText="1"/>
    </xf>
    <xf numFmtId="0" fontId="29" fillId="0" borderId="0" xfId="1" applyNumberFormat="1" applyFont="1" applyFill="1" applyBorder="1" applyAlignment="1" applyProtection="1">
      <alignment wrapText="1"/>
    </xf>
    <xf numFmtId="0" fontId="30" fillId="0" borderId="0" xfId="1" applyNumberFormat="1" applyFont="1" applyFill="1" applyBorder="1" applyAlignment="1" applyProtection="1">
      <alignment wrapText="1"/>
      <protection locked="0"/>
    </xf>
    <xf numFmtId="1" fontId="30" fillId="0" borderId="0" xfId="1" applyNumberFormat="1" applyFont="1" applyFill="1" applyBorder="1" applyAlignment="1" applyProtection="1">
      <alignment wrapText="1"/>
      <protection locked="0"/>
    </xf>
    <xf numFmtId="0" fontId="3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</cellXfs>
  <cellStyles count="2">
    <cellStyle name="Normal" xfId="0" builtinId="0"/>
    <cellStyle name="Normal 7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242208</xdr:colOff>
      <xdr:row>4</xdr:row>
      <xdr:rowOff>1141639</xdr:rowOff>
    </xdr:from>
    <xdr:to>
      <xdr:col>5</xdr:col>
      <xdr:colOff>626618</xdr:colOff>
      <xdr:row>4</xdr:row>
      <xdr:rowOff>1448480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890783" y="2417989"/>
          <a:ext cx="384410" cy="2592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224518</xdr:colOff>
      <xdr:row>4</xdr:row>
      <xdr:rowOff>1111704</xdr:rowOff>
    </xdr:from>
    <xdr:to>
      <xdr:col>6</xdr:col>
      <xdr:colOff>608928</xdr:colOff>
      <xdr:row>4</xdr:row>
      <xdr:rowOff>1418545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806543" y="2388054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145597</xdr:colOff>
      <xdr:row>4</xdr:row>
      <xdr:rowOff>1111703</xdr:rowOff>
    </xdr:from>
    <xdr:to>
      <xdr:col>7</xdr:col>
      <xdr:colOff>530007</xdr:colOff>
      <xdr:row>4</xdr:row>
      <xdr:rowOff>1418544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584872" y="2388053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127906</xdr:colOff>
      <xdr:row>4</xdr:row>
      <xdr:rowOff>1092653</xdr:rowOff>
    </xdr:from>
    <xdr:to>
      <xdr:col>8</xdr:col>
      <xdr:colOff>493266</xdr:colOff>
      <xdr:row>4</xdr:row>
      <xdr:rowOff>1399494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0357756" y="2369003"/>
          <a:ext cx="36536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253093</xdr:colOff>
      <xdr:row>4</xdr:row>
      <xdr:rowOff>1098096</xdr:rowOff>
    </xdr:from>
    <xdr:to>
      <xdr:col>9</xdr:col>
      <xdr:colOff>637503</xdr:colOff>
      <xdr:row>4</xdr:row>
      <xdr:rowOff>1404937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1244943" y="2374446"/>
          <a:ext cx="38441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265340</xdr:colOff>
      <xdr:row>4</xdr:row>
      <xdr:rowOff>1107620</xdr:rowOff>
    </xdr:from>
    <xdr:to>
      <xdr:col>10</xdr:col>
      <xdr:colOff>649750</xdr:colOff>
      <xdr:row>4</xdr:row>
      <xdr:rowOff>1414461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2104915" y="2383970"/>
          <a:ext cx="384410" cy="2973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217715</xdr:colOff>
      <xdr:row>4</xdr:row>
      <xdr:rowOff>1113063</xdr:rowOff>
    </xdr:from>
    <xdr:to>
      <xdr:col>11</xdr:col>
      <xdr:colOff>602125</xdr:colOff>
      <xdr:row>4</xdr:row>
      <xdr:rowOff>1419904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2847865" y="2389413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228147</xdr:colOff>
      <xdr:row>4</xdr:row>
      <xdr:rowOff>1090659</xdr:rowOff>
    </xdr:from>
    <xdr:to>
      <xdr:col>23</xdr:col>
      <xdr:colOff>600075</xdr:colOff>
      <xdr:row>4</xdr:row>
      <xdr:rowOff>1419225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2678572" y="2367009"/>
          <a:ext cx="371928" cy="3095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191226</xdr:colOff>
      <xdr:row>4</xdr:row>
      <xdr:rowOff>1034143</xdr:rowOff>
    </xdr:from>
    <xdr:to>
      <xdr:col>31</xdr:col>
      <xdr:colOff>542925</xdr:colOff>
      <xdr:row>4</xdr:row>
      <xdr:rowOff>1371600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9928276" y="2310493"/>
          <a:ext cx="351699" cy="3374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301535</xdr:colOff>
      <xdr:row>4</xdr:row>
      <xdr:rowOff>1050833</xdr:rowOff>
    </xdr:from>
    <xdr:to>
      <xdr:col>32</xdr:col>
      <xdr:colOff>636814</xdr:colOff>
      <xdr:row>4</xdr:row>
      <xdr:rowOff>1408340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1000610" y="2327183"/>
          <a:ext cx="335279" cy="34798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268876</xdr:colOff>
      <xdr:row>4</xdr:row>
      <xdr:rowOff>1056278</xdr:rowOff>
    </xdr:from>
    <xdr:to>
      <xdr:col>42</xdr:col>
      <xdr:colOff>664027</xdr:colOff>
      <xdr:row>4</xdr:row>
      <xdr:rowOff>1426029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40588201" y="2332628"/>
          <a:ext cx="395151" cy="34117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163650</xdr:colOff>
      <xdr:row>4</xdr:row>
      <xdr:rowOff>1102360</xdr:rowOff>
    </xdr:from>
    <xdr:to>
      <xdr:col>45</xdr:col>
      <xdr:colOff>548060</xdr:colOff>
      <xdr:row>4</xdr:row>
      <xdr:rowOff>1411015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369050" y="2378710"/>
          <a:ext cx="384410" cy="2991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118594</xdr:colOff>
      <xdr:row>4</xdr:row>
      <xdr:rowOff>1111432</xdr:rowOff>
    </xdr:from>
    <xdr:to>
      <xdr:col>58</xdr:col>
      <xdr:colOff>503004</xdr:colOff>
      <xdr:row>4</xdr:row>
      <xdr:rowOff>1420087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5830319" y="2387782"/>
          <a:ext cx="384410" cy="2896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185421</xdr:colOff>
      <xdr:row>4</xdr:row>
      <xdr:rowOff>1122318</xdr:rowOff>
    </xdr:from>
    <xdr:to>
      <xdr:col>59</xdr:col>
      <xdr:colOff>569831</xdr:colOff>
      <xdr:row>4</xdr:row>
      <xdr:rowOff>1430973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56859171" y="2398668"/>
          <a:ext cx="384410" cy="2800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218078</xdr:colOff>
      <xdr:row>4</xdr:row>
      <xdr:rowOff>1095103</xdr:rowOff>
    </xdr:from>
    <xdr:to>
      <xdr:col>60</xdr:col>
      <xdr:colOff>602488</xdr:colOff>
      <xdr:row>4</xdr:row>
      <xdr:rowOff>1403758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7853853" y="2371453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190864</xdr:colOff>
      <xdr:row>4</xdr:row>
      <xdr:rowOff>1086032</xdr:rowOff>
    </xdr:from>
    <xdr:to>
      <xdr:col>61</xdr:col>
      <xdr:colOff>575274</xdr:colOff>
      <xdr:row>4</xdr:row>
      <xdr:rowOff>1394687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58788664" y="236238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279764</xdr:colOff>
      <xdr:row>4</xdr:row>
      <xdr:rowOff>1073333</xdr:rowOff>
    </xdr:from>
    <xdr:to>
      <xdr:col>62</xdr:col>
      <xdr:colOff>664174</xdr:colOff>
      <xdr:row>4</xdr:row>
      <xdr:rowOff>1381988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59839589" y="2349683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181793</xdr:colOff>
      <xdr:row>4</xdr:row>
      <xdr:rowOff>1073332</xdr:rowOff>
    </xdr:from>
    <xdr:to>
      <xdr:col>63</xdr:col>
      <xdr:colOff>566203</xdr:colOff>
      <xdr:row>4</xdr:row>
      <xdr:rowOff>1381987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0703643" y="234968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64</xdr:col>
      <xdr:colOff>214450</xdr:colOff>
      <xdr:row>4</xdr:row>
      <xdr:rowOff>1091475</xdr:rowOff>
    </xdr:from>
    <xdr:to>
      <xdr:col>64</xdr:col>
      <xdr:colOff>598860</xdr:colOff>
      <xdr:row>4</xdr:row>
      <xdr:rowOff>1400130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61698325" y="2367825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67</xdr:col>
      <xdr:colOff>225335</xdr:colOff>
      <xdr:row>4</xdr:row>
      <xdr:rowOff>1116874</xdr:rowOff>
    </xdr:from>
    <xdr:to>
      <xdr:col>67</xdr:col>
      <xdr:colOff>609745</xdr:colOff>
      <xdr:row>4</xdr:row>
      <xdr:rowOff>1423715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64595285" y="2393224"/>
          <a:ext cx="384410" cy="2877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</a:p>
      </xdr:txBody>
    </xdr:sp>
    <xdr:clientData/>
  </xdr:twoCellAnchor>
  <xdr:twoCellAnchor>
    <xdr:from>
      <xdr:col>69</xdr:col>
      <xdr:colOff>135347</xdr:colOff>
      <xdr:row>4</xdr:row>
      <xdr:rowOff>1167129</xdr:rowOff>
    </xdr:from>
    <xdr:to>
      <xdr:col>69</xdr:col>
      <xdr:colOff>519757</xdr:colOff>
      <xdr:row>4</xdr:row>
      <xdr:rowOff>1459818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66429347" y="2443479"/>
          <a:ext cx="384410" cy="235539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284934</xdr:colOff>
      <xdr:row>4</xdr:row>
      <xdr:rowOff>1145450</xdr:rowOff>
    </xdr:from>
    <xdr:to>
      <xdr:col>70</xdr:col>
      <xdr:colOff>669344</xdr:colOff>
      <xdr:row>4</xdr:row>
      <xdr:rowOff>1456645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67540959" y="2421800"/>
          <a:ext cx="384410" cy="2540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135800</xdr:colOff>
      <xdr:row>4</xdr:row>
      <xdr:rowOff>1133838</xdr:rowOff>
    </xdr:from>
    <xdr:to>
      <xdr:col>82</xdr:col>
      <xdr:colOff>520210</xdr:colOff>
      <xdr:row>4</xdr:row>
      <xdr:rowOff>1445033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78936125" y="2410188"/>
          <a:ext cx="384410" cy="2635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322943</xdr:colOff>
      <xdr:row>4</xdr:row>
      <xdr:rowOff>1094377</xdr:rowOff>
    </xdr:from>
    <xdr:to>
      <xdr:col>83</xdr:col>
      <xdr:colOff>707353</xdr:colOff>
      <xdr:row>4</xdr:row>
      <xdr:rowOff>1405572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80085293" y="2370727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349461</xdr:colOff>
      <xdr:row>4</xdr:row>
      <xdr:rowOff>1132025</xdr:rowOff>
    </xdr:from>
    <xdr:to>
      <xdr:col>90</xdr:col>
      <xdr:colOff>715584</xdr:colOff>
      <xdr:row>4</xdr:row>
      <xdr:rowOff>1463675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86845986" y="2408375"/>
          <a:ext cx="366123" cy="2649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126364</xdr:colOff>
      <xdr:row>4</xdr:row>
      <xdr:rowOff>1105082</xdr:rowOff>
    </xdr:from>
    <xdr:to>
      <xdr:col>92</xdr:col>
      <xdr:colOff>510774</xdr:colOff>
      <xdr:row>4</xdr:row>
      <xdr:rowOff>1416277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88546939" y="2381432"/>
          <a:ext cx="384410" cy="2921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220708</xdr:colOff>
      <xdr:row>4</xdr:row>
      <xdr:rowOff>1092926</xdr:rowOff>
    </xdr:from>
    <xdr:to>
      <xdr:col>97</xdr:col>
      <xdr:colOff>605118</xdr:colOff>
      <xdr:row>4</xdr:row>
      <xdr:rowOff>1404121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93451408" y="2369276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228599</xdr:colOff>
      <xdr:row>4</xdr:row>
      <xdr:rowOff>1083128</xdr:rowOff>
    </xdr:from>
    <xdr:to>
      <xdr:col>95</xdr:col>
      <xdr:colOff>598714</xdr:colOff>
      <xdr:row>4</xdr:row>
      <xdr:rowOff>1393371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91535249" y="2359478"/>
          <a:ext cx="370115" cy="31024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4</xdr:row>
      <xdr:rowOff>1177472</xdr:rowOff>
    </xdr:from>
    <xdr:to>
      <xdr:col>100</xdr:col>
      <xdr:colOff>628704</xdr:colOff>
      <xdr:row>4</xdr:row>
      <xdr:rowOff>1488667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96361069" y="2453822"/>
          <a:ext cx="384410" cy="2254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167640</xdr:colOff>
      <xdr:row>4</xdr:row>
      <xdr:rowOff>1108529</xdr:rowOff>
    </xdr:from>
    <xdr:to>
      <xdr:col>101</xdr:col>
      <xdr:colOff>552050</xdr:colOff>
      <xdr:row>4</xdr:row>
      <xdr:rowOff>1419724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97246440" y="2384879"/>
          <a:ext cx="384410" cy="2921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213724</xdr:colOff>
      <xdr:row>4</xdr:row>
      <xdr:rowOff>1118324</xdr:rowOff>
    </xdr:from>
    <xdr:to>
      <xdr:col>106</xdr:col>
      <xdr:colOff>598134</xdr:colOff>
      <xdr:row>4</xdr:row>
      <xdr:rowOff>1429519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102102649" y="2394674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240030</xdr:colOff>
      <xdr:row>4</xdr:row>
      <xdr:rowOff>1175928</xdr:rowOff>
    </xdr:from>
    <xdr:to>
      <xdr:col>107</xdr:col>
      <xdr:colOff>624440</xdr:colOff>
      <xdr:row>4</xdr:row>
      <xdr:rowOff>1488484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103090980" y="2452278"/>
          <a:ext cx="384410" cy="2268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233680</xdr:colOff>
      <xdr:row>4</xdr:row>
      <xdr:rowOff>1123768</xdr:rowOff>
    </xdr:from>
    <xdr:to>
      <xdr:col>116</xdr:col>
      <xdr:colOff>620486</xdr:colOff>
      <xdr:row>4</xdr:row>
      <xdr:rowOff>1436915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111742855" y="2400118"/>
          <a:ext cx="386806" cy="27504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274955</xdr:colOff>
      <xdr:row>4</xdr:row>
      <xdr:rowOff>1219199</xdr:rowOff>
    </xdr:from>
    <xdr:to>
      <xdr:col>118</xdr:col>
      <xdr:colOff>571500</xdr:colOff>
      <xdr:row>4</xdr:row>
      <xdr:rowOff>1516606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113708180" y="2495549"/>
          <a:ext cx="296545" cy="18310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217352</xdr:colOff>
      <xdr:row>4</xdr:row>
      <xdr:rowOff>1165950</xdr:rowOff>
    </xdr:from>
    <xdr:to>
      <xdr:col>121</xdr:col>
      <xdr:colOff>601762</xdr:colOff>
      <xdr:row>4</xdr:row>
      <xdr:rowOff>1477145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116536652" y="2442300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353332</xdr:colOff>
      <xdr:row>4</xdr:row>
      <xdr:rowOff>1183519</xdr:rowOff>
    </xdr:from>
    <xdr:to>
      <xdr:col>122</xdr:col>
      <xdr:colOff>737742</xdr:colOff>
      <xdr:row>4</xdr:row>
      <xdr:rowOff>1494714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117634657" y="2459869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333829</xdr:colOff>
      <xdr:row>4</xdr:row>
      <xdr:rowOff>1132115</xdr:rowOff>
    </xdr:from>
    <xdr:to>
      <xdr:col>125</xdr:col>
      <xdr:colOff>718239</xdr:colOff>
      <xdr:row>4</xdr:row>
      <xdr:rowOff>1443310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120501229" y="2408465"/>
          <a:ext cx="384410" cy="2635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165100</xdr:colOff>
      <xdr:row>4</xdr:row>
      <xdr:rowOff>1130300</xdr:rowOff>
    </xdr:from>
    <xdr:to>
      <xdr:col>179</xdr:col>
      <xdr:colOff>549510</xdr:colOff>
      <xdr:row>4</xdr:row>
      <xdr:rowOff>1439681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172281850" y="2406650"/>
          <a:ext cx="384410" cy="2712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190500</xdr:colOff>
      <xdr:row>4</xdr:row>
      <xdr:rowOff>1130300</xdr:rowOff>
    </xdr:from>
    <xdr:to>
      <xdr:col>180</xdr:col>
      <xdr:colOff>574910</xdr:colOff>
      <xdr:row>4</xdr:row>
      <xdr:rowOff>1439681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173269275" y="2406650"/>
          <a:ext cx="384410" cy="2712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4</xdr:row>
      <xdr:rowOff>1155700</xdr:rowOff>
    </xdr:from>
    <xdr:to>
      <xdr:col>183</xdr:col>
      <xdr:colOff>587610</xdr:colOff>
      <xdr:row>4</xdr:row>
      <xdr:rowOff>1465081</xdr:rowOff>
    </xdr:to>
    <xdr:sp macro="" textlink="">
      <xdr:nvSpPr>
        <xdr:cNvPr id="42" name="Oval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176168050" y="2432050"/>
          <a:ext cx="384410" cy="2427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4</xdr:row>
      <xdr:rowOff>1172755</xdr:rowOff>
    </xdr:from>
    <xdr:to>
      <xdr:col>184</xdr:col>
      <xdr:colOff>737379</xdr:colOff>
      <xdr:row>4</xdr:row>
      <xdr:rowOff>1472611</xdr:rowOff>
    </xdr:to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177279844" y="2449105"/>
          <a:ext cx="384410" cy="2236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231138</xdr:colOff>
      <xdr:row>4</xdr:row>
      <xdr:rowOff>1091475</xdr:rowOff>
    </xdr:from>
    <xdr:to>
      <xdr:col>96</xdr:col>
      <xdr:colOff>615548</xdr:colOff>
      <xdr:row>4</xdr:row>
      <xdr:rowOff>1402670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92499813" y="2367825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297089</xdr:colOff>
      <xdr:row>4</xdr:row>
      <xdr:rowOff>1164771</xdr:rowOff>
    </xdr:from>
    <xdr:to>
      <xdr:col>26</xdr:col>
      <xdr:colOff>634093</xdr:colOff>
      <xdr:row>4</xdr:row>
      <xdr:rowOff>1453696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25224014" y="2441121"/>
          <a:ext cx="337004" cy="2317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223159</xdr:colOff>
      <xdr:row>4</xdr:row>
      <xdr:rowOff>1129393</xdr:rowOff>
    </xdr:from>
    <xdr:to>
      <xdr:col>15</xdr:col>
      <xdr:colOff>593272</xdr:colOff>
      <xdr:row>4</xdr:row>
      <xdr:rowOff>1458686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6234684" y="2405743"/>
          <a:ext cx="370113" cy="27214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276226</xdr:colOff>
      <xdr:row>4</xdr:row>
      <xdr:rowOff>1057274</xdr:rowOff>
    </xdr:from>
    <xdr:to>
      <xdr:col>30</xdr:col>
      <xdr:colOff>647700</xdr:colOff>
      <xdr:row>4</xdr:row>
      <xdr:rowOff>1382939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29051251" y="2333624"/>
          <a:ext cx="371474" cy="32566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272143</xdr:colOff>
      <xdr:row>4</xdr:row>
      <xdr:rowOff>1132114</xdr:rowOff>
    </xdr:from>
    <xdr:to>
      <xdr:col>40</xdr:col>
      <xdr:colOff>772886</xdr:colOff>
      <xdr:row>4</xdr:row>
      <xdr:rowOff>1491341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38667418" y="2408464"/>
          <a:ext cx="500743" cy="26397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428626</xdr:colOff>
      <xdr:row>4</xdr:row>
      <xdr:rowOff>1118507</xdr:rowOff>
    </xdr:from>
    <xdr:to>
      <xdr:col>19</xdr:col>
      <xdr:colOff>781050</xdr:colOff>
      <xdr:row>4</xdr:row>
      <xdr:rowOff>1447800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9669126" y="2394857"/>
          <a:ext cx="333374" cy="28166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4</xdr:row>
      <xdr:rowOff>1156154</xdr:rowOff>
    </xdr:from>
    <xdr:to>
      <xdr:col>20</xdr:col>
      <xdr:colOff>620486</xdr:colOff>
      <xdr:row>4</xdr:row>
      <xdr:rowOff>1492704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20273736" y="2432504"/>
          <a:ext cx="349250" cy="2413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152401</xdr:colOff>
      <xdr:row>4</xdr:row>
      <xdr:rowOff>1123950</xdr:rowOff>
    </xdr:from>
    <xdr:to>
      <xdr:col>16</xdr:col>
      <xdr:colOff>523875</xdr:colOff>
      <xdr:row>4</xdr:row>
      <xdr:rowOff>1459772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7002126" y="2400300"/>
          <a:ext cx="371474" cy="27867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254364</xdr:colOff>
      <xdr:row>4</xdr:row>
      <xdr:rowOff>1121712</xdr:rowOff>
    </xdr:from>
    <xdr:to>
      <xdr:col>123</xdr:col>
      <xdr:colOff>638774</xdr:colOff>
      <xdr:row>4</xdr:row>
      <xdr:rowOff>1430367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18497714" y="2398062"/>
          <a:ext cx="384410" cy="2800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185057</xdr:colOff>
      <xdr:row>4</xdr:row>
      <xdr:rowOff>1130300</xdr:rowOff>
    </xdr:from>
    <xdr:to>
      <xdr:col>55</xdr:col>
      <xdr:colOff>578757</xdr:colOff>
      <xdr:row>4</xdr:row>
      <xdr:rowOff>1460500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53010707" y="2406650"/>
          <a:ext cx="393700" cy="2730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190500</xdr:colOff>
      <xdr:row>4</xdr:row>
      <xdr:rowOff>1143000</xdr:rowOff>
    </xdr:from>
    <xdr:to>
      <xdr:col>56</xdr:col>
      <xdr:colOff>584200</xdr:colOff>
      <xdr:row>4</xdr:row>
      <xdr:rowOff>1473200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53978175" y="2419350"/>
          <a:ext cx="393700" cy="2540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402531</xdr:colOff>
      <xdr:row>4</xdr:row>
      <xdr:rowOff>1173299</xdr:rowOff>
    </xdr:from>
    <xdr:to>
      <xdr:col>71</xdr:col>
      <xdr:colOff>786941</xdr:colOff>
      <xdr:row>4</xdr:row>
      <xdr:rowOff>1484494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68620581" y="2449649"/>
          <a:ext cx="384410" cy="2254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4</xdr:row>
      <xdr:rowOff>1155489</xdr:rowOff>
    </xdr:from>
    <xdr:to>
      <xdr:col>75</xdr:col>
      <xdr:colOff>689633</xdr:colOff>
      <xdr:row>4</xdr:row>
      <xdr:rowOff>1466684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72371373" y="2431839"/>
          <a:ext cx="384410" cy="2445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223520</xdr:colOff>
      <xdr:row>4</xdr:row>
      <xdr:rowOff>1140823</xdr:rowOff>
    </xdr:from>
    <xdr:to>
      <xdr:col>76</xdr:col>
      <xdr:colOff>607930</xdr:colOff>
      <xdr:row>4</xdr:row>
      <xdr:rowOff>1452018</xdr:rowOff>
    </xdr:to>
    <xdr:sp macro="" textlink="">
      <xdr:nvSpPr>
        <xdr:cNvPr id="57" name="Oval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73251695" y="2417173"/>
          <a:ext cx="384410" cy="2635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187235</xdr:colOff>
      <xdr:row>4</xdr:row>
      <xdr:rowOff>1190625</xdr:rowOff>
    </xdr:from>
    <xdr:to>
      <xdr:col>89</xdr:col>
      <xdr:colOff>514350</xdr:colOff>
      <xdr:row>4</xdr:row>
      <xdr:rowOff>1502229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85721735" y="2466975"/>
          <a:ext cx="327115" cy="206829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181429</xdr:colOff>
      <xdr:row>4</xdr:row>
      <xdr:rowOff>1081315</xdr:rowOff>
    </xdr:from>
    <xdr:to>
      <xdr:col>127</xdr:col>
      <xdr:colOff>565839</xdr:colOff>
      <xdr:row>4</xdr:row>
      <xdr:rowOff>1392510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122272879" y="2357665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156029</xdr:colOff>
      <xdr:row>4</xdr:row>
      <xdr:rowOff>1106715</xdr:rowOff>
    </xdr:from>
    <xdr:to>
      <xdr:col>128</xdr:col>
      <xdr:colOff>540439</xdr:colOff>
      <xdr:row>4</xdr:row>
      <xdr:rowOff>1417910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23209504" y="2383065"/>
          <a:ext cx="384410" cy="2921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219529</xdr:colOff>
      <xdr:row>4</xdr:row>
      <xdr:rowOff>1119415</xdr:rowOff>
    </xdr:from>
    <xdr:to>
      <xdr:col>135</xdr:col>
      <xdr:colOff>603939</xdr:colOff>
      <xdr:row>4</xdr:row>
      <xdr:rowOff>1430610</xdr:rowOff>
    </xdr:to>
    <xdr:sp macro="" textlink="">
      <xdr:nvSpPr>
        <xdr:cNvPr id="61" name="Oval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130007179" y="2395765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306615</xdr:colOff>
      <xdr:row>4</xdr:row>
      <xdr:rowOff>1181555</xdr:rowOff>
    </xdr:from>
    <xdr:to>
      <xdr:col>145</xdr:col>
      <xdr:colOff>691025</xdr:colOff>
      <xdr:row>4</xdr:row>
      <xdr:rowOff>1492750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39714515" y="2457905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194129</xdr:colOff>
      <xdr:row>4</xdr:row>
      <xdr:rowOff>1119415</xdr:rowOff>
    </xdr:from>
    <xdr:to>
      <xdr:col>133</xdr:col>
      <xdr:colOff>578539</xdr:colOff>
      <xdr:row>4</xdr:row>
      <xdr:rowOff>1430610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28057729" y="2395765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173566</xdr:colOff>
      <xdr:row>4</xdr:row>
      <xdr:rowOff>1163411</xdr:rowOff>
    </xdr:from>
    <xdr:to>
      <xdr:col>134</xdr:col>
      <xdr:colOff>557976</xdr:colOff>
      <xdr:row>4</xdr:row>
      <xdr:rowOff>1474606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128999191" y="2439761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254000</xdr:colOff>
      <xdr:row>4</xdr:row>
      <xdr:rowOff>1090386</xdr:rowOff>
    </xdr:from>
    <xdr:to>
      <xdr:col>149</xdr:col>
      <xdr:colOff>638410</xdr:colOff>
      <xdr:row>4</xdr:row>
      <xdr:rowOff>1401581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143510000" y="2366736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312057</xdr:colOff>
      <xdr:row>4</xdr:row>
      <xdr:rowOff>1071789</xdr:rowOff>
    </xdr:from>
    <xdr:to>
      <xdr:col>150</xdr:col>
      <xdr:colOff>696467</xdr:colOff>
      <xdr:row>4</xdr:row>
      <xdr:rowOff>1373459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144530082" y="2348139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244929</xdr:colOff>
      <xdr:row>4</xdr:row>
      <xdr:rowOff>1081314</xdr:rowOff>
    </xdr:from>
    <xdr:to>
      <xdr:col>165</xdr:col>
      <xdr:colOff>629339</xdr:colOff>
      <xdr:row>4</xdr:row>
      <xdr:rowOff>1392509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158893329" y="2357664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276225</xdr:colOff>
      <xdr:row>4</xdr:row>
      <xdr:rowOff>1092200</xdr:rowOff>
    </xdr:from>
    <xdr:to>
      <xdr:col>167</xdr:col>
      <xdr:colOff>660635</xdr:colOff>
      <xdr:row>4</xdr:row>
      <xdr:rowOff>1403395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160848675" y="2368550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186872</xdr:colOff>
      <xdr:row>4</xdr:row>
      <xdr:rowOff>1037771</xdr:rowOff>
    </xdr:from>
    <xdr:to>
      <xdr:col>168</xdr:col>
      <xdr:colOff>571282</xdr:colOff>
      <xdr:row>4</xdr:row>
      <xdr:rowOff>1348966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161721347" y="2314121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195489</xdr:colOff>
      <xdr:row>4</xdr:row>
      <xdr:rowOff>1067254</xdr:rowOff>
    </xdr:from>
    <xdr:to>
      <xdr:col>169</xdr:col>
      <xdr:colOff>579899</xdr:colOff>
      <xdr:row>4</xdr:row>
      <xdr:rowOff>1378449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62691989" y="2343604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4</xdr:row>
      <xdr:rowOff>1019629</xdr:rowOff>
    </xdr:from>
    <xdr:to>
      <xdr:col>174</xdr:col>
      <xdr:colOff>605753</xdr:colOff>
      <xdr:row>4</xdr:row>
      <xdr:rowOff>1330824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67527968" y="2295979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193675</xdr:colOff>
      <xdr:row>4</xdr:row>
      <xdr:rowOff>1114425</xdr:rowOff>
    </xdr:from>
    <xdr:to>
      <xdr:col>177</xdr:col>
      <xdr:colOff>578085</xdr:colOff>
      <xdr:row>4</xdr:row>
      <xdr:rowOff>1425620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70386375" y="2390775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4</xdr:row>
      <xdr:rowOff>1161415</xdr:rowOff>
    </xdr:from>
    <xdr:to>
      <xdr:col>185</xdr:col>
      <xdr:colOff>719690</xdr:colOff>
      <xdr:row>4</xdr:row>
      <xdr:rowOff>1470796</xdr:rowOff>
    </xdr:to>
    <xdr:sp macro="" textlink="">
      <xdr:nvSpPr>
        <xdr:cNvPr id="73" name="Oval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78224180" y="2437765"/>
          <a:ext cx="384410" cy="2427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zoomScale="85" zoomScaleNormal="85" workbookViewId="0">
      <pane xSplit="3" ySplit="5" topLeftCell="I6" activePane="bottomRight" state="frozen"/>
      <selection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12.625" defaultRowHeight="15" customHeight="1"/>
  <cols>
    <col min="1" max="1" width="9" style="7" bestFit="1" customWidth="1"/>
    <col min="2" max="2" width="14.125" style="7" customWidth="1"/>
    <col min="3" max="3" width="17.5" style="7" customWidth="1"/>
    <col min="4" max="4" width="13.375" style="7" customWidth="1"/>
    <col min="5" max="5" width="13.625" style="7" customWidth="1"/>
    <col min="6" max="8" width="13.125" style="7" customWidth="1"/>
    <col min="9" max="9" width="22.375" style="7" customWidth="1"/>
    <col min="10" max="10" width="14.875" style="7" customWidth="1"/>
    <col min="11" max="12" width="15.625" style="7" customWidth="1"/>
    <col min="13" max="13" width="17.875" style="7" customWidth="1"/>
    <col min="14" max="14" width="29.5" style="7" customWidth="1"/>
    <col min="15" max="15" width="45.25" style="7" customWidth="1"/>
    <col min="16" max="17" width="11" style="7" customWidth="1"/>
    <col min="18" max="18" width="10.125" style="7" customWidth="1"/>
    <col min="19" max="20" width="12.625" style="7" customWidth="1"/>
    <col min="21" max="22" width="22" style="7" customWidth="1"/>
    <col min="23" max="23" width="32.625" style="7" customWidth="1"/>
    <col min="24" max="24" width="26.125" style="7" customWidth="1"/>
    <col min="25" max="25" width="27.625" style="7" customWidth="1"/>
    <col min="26" max="26" width="17.375" style="7" customWidth="1"/>
    <col min="27" max="27" width="13.125" style="7" customWidth="1"/>
    <col min="28" max="28" width="17" style="7" customWidth="1"/>
    <col min="29" max="29" width="21.375" style="7" customWidth="1"/>
    <col min="30" max="41" width="9" style="7" customWidth="1"/>
    <col min="42" max="16384" width="12.625" style="7"/>
  </cols>
  <sheetData>
    <row r="1" spans="1:41" ht="26.25" customHeight="1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4" customHeight="1">
      <c r="A2" s="8" t="s">
        <v>3</v>
      </c>
      <c r="B2" s="9"/>
      <c r="C2" s="10" t="s">
        <v>4</v>
      </c>
      <c r="D2" s="10"/>
      <c r="E2" s="11"/>
      <c r="F2" s="11"/>
      <c r="G2" s="11"/>
      <c r="H2" s="11"/>
      <c r="I2" s="11"/>
      <c r="J2" s="11"/>
      <c r="K2" s="11"/>
      <c r="L2" s="12" t="s">
        <v>5</v>
      </c>
      <c r="M2" s="13"/>
      <c r="N2" s="14"/>
      <c r="O2" s="1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8" customFormat="1" ht="24" customHeight="1">
      <c r="A3" s="15" t="s">
        <v>6</v>
      </c>
      <c r="B3" s="15" t="s">
        <v>7</v>
      </c>
      <c r="C3" s="15" t="s">
        <v>8</v>
      </c>
      <c r="D3" s="15" t="s">
        <v>9</v>
      </c>
      <c r="E3" s="16" t="s">
        <v>10</v>
      </c>
      <c r="F3" s="16"/>
      <c r="G3" s="16"/>
      <c r="H3" s="16"/>
      <c r="I3" s="16"/>
      <c r="J3" s="16"/>
      <c r="K3" s="16"/>
      <c r="L3" s="16"/>
      <c r="M3" s="16"/>
      <c r="N3" s="6"/>
      <c r="O3" s="6"/>
      <c r="P3" s="6"/>
      <c r="Q3" s="6"/>
      <c r="R3" s="6"/>
      <c r="S3" s="6"/>
      <c r="T3" s="6"/>
      <c r="U3" s="6"/>
      <c r="V3" s="6"/>
      <c r="W3" s="15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33.75" customHeight="1">
      <c r="A4" s="19" t="s">
        <v>11</v>
      </c>
      <c r="B4" s="20" t="s">
        <v>12</v>
      </c>
      <c r="C4" s="21"/>
      <c r="D4" s="22" t="s">
        <v>13</v>
      </c>
      <c r="E4" s="22" t="s">
        <v>14</v>
      </c>
      <c r="F4" s="23" t="s">
        <v>15</v>
      </c>
      <c r="G4" s="24"/>
      <c r="H4" s="24"/>
      <c r="I4" s="23" t="s">
        <v>16</v>
      </c>
      <c r="J4" s="25" t="s">
        <v>17</v>
      </c>
      <c r="K4" s="23" t="s">
        <v>18</v>
      </c>
      <c r="L4" s="23" t="s">
        <v>19</v>
      </c>
      <c r="M4" s="23" t="s">
        <v>20</v>
      </c>
      <c r="N4" s="26" t="s">
        <v>21</v>
      </c>
      <c r="O4" s="26" t="s">
        <v>22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45" customHeight="1">
      <c r="A5" s="27"/>
      <c r="B5" s="28"/>
      <c r="C5" s="29"/>
      <c r="D5" s="30"/>
      <c r="E5" s="30"/>
      <c r="F5" s="31" t="s">
        <v>23</v>
      </c>
      <c r="G5" s="31" t="s">
        <v>24</v>
      </c>
      <c r="H5" s="31" t="s">
        <v>25</v>
      </c>
      <c r="I5" s="24"/>
      <c r="J5" s="24"/>
      <c r="K5" s="24"/>
      <c r="L5" s="24"/>
      <c r="M5" s="24"/>
      <c r="N5" s="32"/>
      <c r="O5" s="3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3.25" customHeight="1">
      <c r="A6" s="33">
        <v>1</v>
      </c>
      <c r="B6" s="34" t="s">
        <v>26</v>
      </c>
      <c r="C6" s="35"/>
      <c r="D6" s="36">
        <v>339</v>
      </c>
      <c r="E6" s="37">
        <v>96.1</v>
      </c>
      <c r="F6" s="38">
        <v>29</v>
      </c>
      <c r="G6" s="39"/>
      <c r="H6" s="39">
        <f>SUM(F6:G6)</f>
        <v>29</v>
      </c>
      <c r="I6" s="40">
        <v>51</v>
      </c>
      <c r="J6" s="41">
        <f>IFERROR(IF(H6&gt;0,ROUND((H6/I6)*100,2),"N/A"),0)</f>
        <v>56.86</v>
      </c>
      <c r="K6" s="42">
        <f t="shared" ref="K6:K20" si="0">IF(J6=0,0,IF(J6="N/A",1,IF(J6&lt;=P$8,1,IF(J6=Q$8,2,IF(J6&lt;Q$8,(((J6-P$8)/T$6)+1),IF(J6=R$8,3,IF(J6&lt;R$8,(((J6-Q$8)/T$6)+2),IF(J6=S$8,4,IF(J6&lt;S$8,(((J6-R$8)/T$6)+3),IF(J6&gt;=T$8,5,IF(J6&lt;T$8,(((J6-S$8)/T$6)+4),0)))))))))))</f>
        <v>1</v>
      </c>
      <c r="L6" s="43" t="str">
        <f t="shared" ref="L6:L20" si="1">IF(K6=5,"ü","û")</f>
        <v>û</v>
      </c>
      <c r="M6" s="44">
        <v>54</v>
      </c>
      <c r="N6" s="45">
        <v>56.86</v>
      </c>
      <c r="O6" s="45"/>
      <c r="P6" s="6" t="s">
        <v>27</v>
      </c>
      <c r="Q6" s="6"/>
      <c r="R6" s="6"/>
      <c r="S6" s="6"/>
      <c r="T6" s="46">
        <v>1</v>
      </c>
      <c r="U6" s="6"/>
      <c r="V6" s="47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3.25" customHeight="1">
      <c r="A7" s="48">
        <v>2</v>
      </c>
      <c r="B7" s="49" t="s">
        <v>28</v>
      </c>
      <c r="C7" s="50"/>
      <c r="D7" s="51">
        <v>713</v>
      </c>
      <c r="E7" s="52">
        <v>96.1</v>
      </c>
      <c r="F7" s="53">
        <v>120</v>
      </c>
      <c r="G7" s="54"/>
      <c r="H7" s="54">
        <f t="shared" ref="H7:H19" si="2">SUM(F7:G7)</f>
        <v>120</v>
      </c>
      <c r="I7" s="55">
        <v>271</v>
      </c>
      <c r="J7" s="56">
        <f t="shared" ref="J7:J20" si="3">IFERROR(IF(H7&gt;0,ROUND((H7/I7)*100,2),"N/A"),0)</f>
        <v>44.28</v>
      </c>
      <c r="K7" s="57">
        <f t="shared" si="0"/>
        <v>1</v>
      </c>
      <c r="L7" s="58" t="str">
        <f t="shared" si="1"/>
        <v>û</v>
      </c>
      <c r="M7" s="59">
        <v>299</v>
      </c>
      <c r="N7" s="60">
        <v>44.22</v>
      </c>
      <c r="O7" s="60"/>
      <c r="P7" s="61" t="s">
        <v>29</v>
      </c>
      <c r="Q7" s="62" t="s">
        <v>30</v>
      </c>
      <c r="R7" s="62" t="s">
        <v>31</v>
      </c>
      <c r="S7" s="62" t="s">
        <v>32</v>
      </c>
      <c r="T7" s="62" t="s">
        <v>33</v>
      </c>
      <c r="U7" s="6"/>
      <c r="V7" s="6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23.25" customHeight="1">
      <c r="A8" s="48">
        <v>3</v>
      </c>
      <c r="B8" s="49" t="s">
        <v>34</v>
      </c>
      <c r="C8" s="50"/>
      <c r="D8" s="51">
        <v>411</v>
      </c>
      <c r="E8" s="52">
        <v>96.1</v>
      </c>
      <c r="F8" s="53">
        <v>62</v>
      </c>
      <c r="G8" s="54"/>
      <c r="H8" s="54">
        <f t="shared" si="2"/>
        <v>62</v>
      </c>
      <c r="I8" s="55">
        <v>156</v>
      </c>
      <c r="J8" s="56">
        <f t="shared" si="3"/>
        <v>39.74</v>
      </c>
      <c r="K8" s="57">
        <f t="shared" si="0"/>
        <v>1</v>
      </c>
      <c r="L8" s="58" t="str">
        <f t="shared" si="1"/>
        <v>û</v>
      </c>
      <c r="M8" s="59">
        <v>168</v>
      </c>
      <c r="N8" s="60">
        <v>39.74</v>
      </c>
      <c r="O8" s="60"/>
      <c r="P8" s="64">
        <v>92.1</v>
      </c>
      <c r="Q8" s="65">
        <v>93.1</v>
      </c>
      <c r="R8" s="65">
        <v>94.1</v>
      </c>
      <c r="S8" s="65">
        <v>95.1</v>
      </c>
      <c r="T8" s="65">
        <v>96.1</v>
      </c>
      <c r="U8" s="6"/>
      <c r="V8" s="63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23.25" customHeight="1">
      <c r="A9" s="48">
        <v>4</v>
      </c>
      <c r="B9" s="66" t="s">
        <v>35</v>
      </c>
      <c r="C9" s="50"/>
      <c r="D9" s="67">
        <v>1011</v>
      </c>
      <c r="E9" s="52">
        <v>96.1</v>
      </c>
      <c r="F9" s="53">
        <v>127</v>
      </c>
      <c r="G9" s="54"/>
      <c r="H9" s="54">
        <f t="shared" si="2"/>
        <v>127</v>
      </c>
      <c r="I9" s="55">
        <v>330</v>
      </c>
      <c r="J9" s="56">
        <f t="shared" si="3"/>
        <v>38.479999999999997</v>
      </c>
      <c r="K9" s="57">
        <f t="shared" si="0"/>
        <v>1</v>
      </c>
      <c r="L9" s="58" t="str">
        <f t="shared" si="1"/>
        <v>û</v>
      </c>
      <c r="M9" s="59">
        <v>372</v>
      </c>
      <c r="N9" s="60">
        <v>38.479999999999997</v>
      </c>
      <c r="O9" s="60"/>
      <c r="P9" s="6"/>
      <c r="Q9" s="6"/>
      <c r="R9" s="6"/>
      <c r="S9" s="6"/>
      <c r="T9" s="6"/>
      <c r="U9" s="6"/>
      <c r="V9" s="6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23.25" customHeight="1">
      <c r="A10" s="48">
        <v>5</v>
      </c>
      <c r="B10" s="66" t="s">
        <v>36</v>
      </c>
      <c r="C10" s="50"/>
      <c r="D10" s="67">
        <v>351</v>
      </c>
      <c r="E10" s="52">
        <v>96.1</v>
      </c>
      <c r="F10" s="53">
        <v>88</v>
      </c>
      <c r="G10" s="54"/>
      <c r="H10" s="54">
        <f t="shared" si="2"/>
        <v>88</v>
      </c>
      <c r="I10" s="55">
        <v>140</v>
      </c>
      <c r="J10" s="56">
        <f t="shared" si="3"/>
        <v>62.86</v>
      </c>
      <c r="K10" s="57">
        <f t="shared" si="0"/>
        <v>1</v>
      </c>
      <c r="L10" s="58" t="str">
        <f t="shared" si="1"/>
        <v>û</v>
      </c>
      <c r="M10" s="59">
        <v>156</v>
      </c>
      <c r="N10" s="60">
        <v>57.34</v>
      </c>
      <c r="O10" s="60"/>
      <c r="P10" s="6"/>
      <c r="Q10" s="6"/>
      <c r="R10" s="6"/>
      <c r="S10" s="6"/>
      <c r="T10" s="6"/>
      <c r="U10" s="6"/>
      <c r="V10" s="63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3.25" customHeight="1">
      <c r="A11" s="48">
        <v>6</v>
      </c>
      <c r="B11" s="66" t="s">
        <v>37</v>
      </c>
      <c r="C11" s="50"/>
      <c r="D11" s="67">
        <v>204</v>
      </c>
      <c r="E11" s="52">
        <v>96.1</v>
      </c>
      <c r="F11" s="68">
        <v>24</v>
      </c>
      <c r="G11" s="54"/>
      <c r="H11" s="54">
        <f t="shared" si="2"/>
        <v>24</v>
      </c>
      <c r="I11" s="55">
        <v>53</v>
      </c>
      <c r="J11" s="56">
        <f t="shared" si="3"/>
        <v>45.28</v>
      </c>
      <c r="K11" s="57">
        <f t="shared" si="0"/>
        <v>1</v>
      </c>
      <c r="L11" s="58" t="str">
        <f t="shared" si="1"/>
        <v>û</v>
      </c>
      <c r="M11" s="59">
        <v>62</v>
      </c>
      <c r="N11" s="60" t="s">
        <v>38</v>
      </c>
      <c r="O11" s="60"/>
      <c r="P11" s="6"/>
      <c r="Q11" s="6"/>
      <c r="R11" s="6"/>
      <c r="S11" s="6"/>
      <c r="T11" s="6"/>
      <c r="U11" s="6"/>
      <c r="V11" s="6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23.25" customHeight="1">
      <c r="A12" s="48">
        <v>7</v>
      </c>
      <c r="B12" s="66" t="s">
        <v>39</v>
      </c>
      <c r="C12" s="50"/>
      <c r="D12" s="69">
        <v>274</v>
      </c>
      <c r="E12" s="52">
        <v>96.1</v>
      </c>
      <c r="F12" s="53">
        <v>50</v>
      </c>
      <c r="G12" s="54"/>
      <c r="H12" s="54">
        <f t="shared" si="2"/>
        <v>50</v>
      </c>
      <c r="I12" s="55">
        <v>91</v>
      </c>
      <c r="J12" s="56">
        <f t="shared" si="3"/>
        <v>54.95</v>
      </c>
      <c r="K12" s="57">
        <f t="shared" si="0"/>
        <v>1</v>
      </c>
      <c r="L12" s="58" t="str">
        <f t="shared" si="1"/>
        <v>û</v>
      </c>
      <c r="M12" s="59">
        <v>102</v>
      </c>
      <c r="N12" s="60">
        <v>49.02</v>
      </c>
      <c r="O12" s="60"/>
      <c r="P12" s="6"/>
      <c r="Q12" s="6"/>
      <c r="R12" s="6"/>
      <c r="S12" s="6"/>
      <c r="T12" s="6"/>
      <c r="U12" s="6"/>
      <c r="V12" s="63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23.25" customHeight="1">
      <c r="A13" s="48">
        <v>8</v>
      </c>
      <c r="B13" s="66" t="s">
        <v>40</v>
      </c>
      <c r="C13" s="50"/>
      <c r="D13" s="69">
        <v>119</v>
      </c>
      <c r="E13" s="52">
        <v>96.1</v>
      </c>
      <c r="F13" s="68">
        <v>2</v>
      </c>
      <c r="G13" s="54"/>
      <c r="H13" s="54">
        <f t="shared" si="2"/>
        <v>2</v>
      </c>
      <c r="I13" s="55">
        <v>24</v>
      </c>
      <c r="J13" s="56">
        <f t="shared" si="3"/>
        <v>8.33</v>
      </c>
      <c r="K13" s="57">
        <f t="shared" si="0"/>
        <v>1</v>
      </c>
      <c r="L13" s="58" t="str">
        <f t="shared" si="1"/>
        <v>û</v>
      </c>
      <c r="M13" s="59">
        <v>24</v>
      </c>
      <c r="N13" s="60">
        <v>8.33</v>
      </c>
      <c r="O13" s="60"/>
      <c r="P13" s="6"/>
      <c r="Q13" s="6"/>
      <c r="R13" s="6"/>
      <c r="S13" s="6"/>
      <c r="T13" s="6"/>
      <c r="U13" s="6"/>
      <c r="V13" s="6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23.25" customHeight="1">
      <c r="A14" s="48">
        <v>9</v>
      </c>
      <c r="B14" s="66" t="s">
        <v>41</v>
      </c>
      <c r="C14" s="50"/>
      <c r="D14" s="69">
        <v>212</v>
      </c>
      <c r="E14" s="52">
        <v>96.1</v>
      </c>
      <c r="F14" s="68">
        <v>30</v>
      </c>
      <c r="G14" s="54"/>
      <c r="H14" s="54">
        <f t="shared" si="2"/>
        <v>30</v>
      </c>
      <c r="I14" s="55">
        <v>109</v>
      </c>
      <c r="J14" s="56">
        <f t="shared" si="3"/>
        <v>27.52</v>
      </c>
      <c r="K14" s="57">
        <f t="shared" si="0"/>
        <v>1</v>
      </c>
      <c r="L14" s="58" t="str">
        <f t="shared" si="1"/>
        <v>û</v>
      </c>
      <c r="M14" s="59">
        <v>110</v>
      </c>
      <c r="N14" s="60">
        <v>27.52</v>
      </c>
      <c r="O14" s="60"/>
      <c r="P14" s="6"/>
      <c r="Q14" s="6"/>
      <c r="R14" s="6"/>
      <c r="S14" s="6"/>
      <c r="T14" s="6"/>
      <c r="U14" s="6"/>
      <c r="V14" s="63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23.25" customHeight="1">
      <c r="A15" s="48">
        <v>10</v>
      </c>
      <c r="B15" s="66" t="s">
        <v>42</v>
      </c>
      <c r="C15" s="50"/>
      <c r="D15" s="69">
        <v>983</v>
      </c>
      <c r="E15" s="52">
        <v>96.1</v>
      </c>
      <c r="F15" s="53">
        <v>116</v>
      </c>
      <c r="G15" s="54"/>
      <c r="H15" s="54">
        <f t="shared" si="2"/>
        <v>116</v>
      </c>
      <c r="I15" s="55">
        <v>162</v>
      </c>
      <c r="J15" s="56">
        <f t="shared" si="3"/>
        <v>71.599999999999994</v>
      </c>
      <c r="K15" s="57">
        <f t="shared" si="0"/>
        <v>1</v>
      </c>
      <c r="L15" s="58" t="str">
        <f t="shared" si="1"/>
        <v>û</v>
      </c>
      <c r="M15" s="59">
        <v>187</v>
      </c>
      <c r="N15" s="70">
        <v>74</v>
      </c>
      <c r="O15" s="60"/>
      <c r="P15" s="6"/>
      <c r="Q15" s="6"/>
      <c r="R15" s="6"/>
      <c r="S15" s="6"/>
      <c r="T15" s="6"/>
      <c r="U15" s="6"/>
      <c r="V15" s="63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23.25" customHeight="1">
      <c r="A16" s="48">
        <v>11</v>
      </c>
      <c r="B16" s="66" t="s">
        <v>43</v>
      </c>
      <c r="C16" s="50"/>
      <c r="D16" s="69">
        <v>29</v>
      </c>
      <c r="E16" s="52">
        <v>96.1</v>
      </c>
      <c r="F16" s="68">
        <v>2</v>
      </c>
      <c r="G16" s="54"/>
      <c r="H16" s="54">
        <f t="shared" si="2"/>
        <v>2</v>
      </c>
      <c r="I16" s="55">
        <v>5</v>
      </c>
      <c r="J16" s="56">
        <f t="shared" si="3"/>
        <v>40</v>
      </c>
      <c r="K16" s="57">
        <f t="shared" si="0"/>
        <v>1</v>
      </c>
      <c r="L16" s="58" t="str">
        <f t="shared" si="1"/>
        <v>û</v>
      </c>
      <c r="M16" s="59">
        <v>6</v>
      </c>
      <c r="N16" s="70">
        <v>40</v>
      </c>
      <c r="O16" s="60"/>
      <c r="P16" s="6"/>
      <c r="Q16" s="6"/>
      <c r="R16" s="6"/>
      <c r="S16" s="6"/>
      <c r="T16" s="6"/>
      <c r="U16" s="6"/>
      <c r="V16" s="63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3" ht="23.25" customHeight="1">
      <c r="A17" s="48">
        <v>12</v>
      </c>
      <c r="B17" s="66" t="s">
        <v>44</v>
      </c>
      <c r="C17" s="50"/>
      <c r="D17" s="69">
        <v>912</v>
      </c>
      <c r="E17" s="52">
        <v>96.1</v>
      </c>
      <c r="F17" s="53">
        <v>86</v>
      </c>
      <c r="G17" s="54"/>
      <c r="H17" s="54">
        <f t="shared" si="2"/>
        <v>86</v>
      </c>
      <c r="I17" s="55">
        <v>183</v>
      </c>
      <c r="J17" s="56">
        <f t="shared" si="3"/>
        <v>46.99</v>
      </c>
      <c r="K17" s="57">
        <f t="shared" si="0"/>
        <v>1</v>
      </c>
      <c r="L17" s="58" t="str">
        <f t="shared" si="1"/>
        <v>û</v>
      </c>
      <c r="M17" s="59">
        <v>225</v>
      </c>
      <c r="N17" s="70">
        <v>50</v>
      </c>
      <c r="O17" s="60"/>
      <c r="P17" s="6"/>
      <c r="Q17" s="6"/>
      <c r="R17" s="6"/>
      <c r="S17" s="6"/>
      <c r="T17" s="6"/>
      <c r="U17" s="6"/>
      <c r="V17" s="63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3" ht="23.25" customHeight="1">
      <c r="A18" s="48">
        <v>13</v>
      </c>
      <c r="B18" s="66" t="s">
        <v>45</v>
      </c>
      <c r="C18" s="50"/>
      <c r="D18" s="69">
        <v>624</v>
      </c>
      <c r="E18" s="52">
        <v>96.1</v>
      </c>
      <c r="F18" s="53">
        <v>67</v>
      </c>
      <c r="G18" s="54"/>
      <c r="H18" s="54">
        <f t="shared" si="2"/>
        <v>67</v>
      </c>
      <c r="I18" s="55">
        <v>217</v>
      </c>
      <c r="J18" s="56">
        <f>IFERROR(IF(H18&gt;0,ROUND((H18/I18)*100,2),"N/A"),0)</f>
        <v>30.88</v>
      </c>
      <c r="K18" s="57">
        <f t="shared" si="0"/>
        <v>1</v>
      </c>
      <c r="L18" s="58" t="str">
        <f t="shared" si="1"/>
        <v>û</v>
      </c>
      <c r="M18" s="59">
        <v>224</v>
      </c>
      <c r="N18" s="60">
        <v>30.88</v>
      </c>
      <c r="O18" s="60"/>
      <c r="P18" s="6"/>
      <c r="Q18" s="6"/>
      <c r="R18" s="6"/>
      <c r="S18" s="6"/>
      <c r="T18" s="6"/>
      <c r="U18" s="6"/>
      <c r="V18" s="63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3" ht="23.25" customHeight="1">
      <c r="A19" s="48">
        <v>14</v>
      </c>
      <c r="B19" s="66" t="s">
        <v>46</v>
      </c>
      <c r="C19" s="50"/>
      <c r="D19" s="69">
        <v>359</v>
      </c>
      <c r="E19" s="52">
        <v>96.1</v>
      </c>
      <c r="F19" s="53">
        <v>40</v>
      </c>
      <c r="G19" s="54"/>
      <c r="H19" s="54">
        <f t="shared" si="2"/>
        <v>40</v>
      </c>
      <c r="I19" s="55">
        <v>107</v>
      </c>
      <c r="J19" s="56">
        <f>IFERROR(IF(H19&gt;0,ROUND((H19/I19)*100,2),"N/A"),0)</f>
        <v>37.380000000000003</v>
      </c>
      <c r="K19" s="57">
        <f t="shared" si="0"/>
        <v>1</v>
      </c>
      <c r="L19" s="58" t="str">
        <f t="shared" si="1"/>
        <v>û</v>
      </c>
      <c r="M19" s="59">
        <v>112</v>
      </c>
      <c r="N19" s="60">
        <v>37.25</v>
      </c>
      <c r="O19" s="6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3" ht="24" customHeight="1">
      <c r="A20" s="71" t="s">
        <v>47</v>
      </c>
      <c r="B20" s="72"/>
      <c r="C20" s="73"/>
      <c r="D20" s="74">
        <f>SUM(D6:D19)</f>
        <v>6541</v>
      </c>
      <c r="E20" s="75">
        <v>96.1</v>
      </c>
      <c r="F20" s="76">
        <f>SUM(F6:F19)</f>
        <v>843</v>
      </c>
      <c r="G20" s="76">
        <f>SUM(G6:G16)</f>
        <v>0</v>
      </c>
      <c r="H20" s="76">
        <f>SUM(F20:G20)</f>
        <v>843</v>
      </c>
      <c r="I20" s="74">
        <f>SUM(I6:I19)</f>
        <v>1899</v>
      </c>
      <c r="J20" s="77">
        <f t="shared" si="3"/>
        <v>44.39</v>
      </c>
      <c r="K20" s="78">
        <f t="shared" si="0"/>
        <v>1</v>
      </c>
      <c r="L20" s="79" t="str">
        <f t="shared" si="1"/>
        <v>û</v>
      </c>
      <c r="M20" s="80">
        <f>SUM(M6:M19)</f>
        <v>2101</v>
      </c>
      <c r="N20" s="81"/>
      <c r="O20" s="81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3" ht="24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2"/>
      <c r="O21" s="8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3" ht="28.5" customHeight="1">
      <c r="A22" s="83" t="s">
        <v>48</v>
      </c>
      <c r="B22" s="83"/>
      <c r="C22" s="84" t="s">
        <v>49</v>
      </c>
      <c r="D22" s="84"/>
      <c r="E22" s="84"/>
      <c r="F22" s="84"/>
      <c r="G22" s="84"/>
      <c r="H22" s="84"/>
      <c r="I22" s="84"/>
      <c r="J22" s="84"/>
      <c r="K22" s="85" t="s">
        <v>2</v>
      </c>
      <c r="L22" s="85" t="s">
        <v>50</v>
      </c>
      <c r="M22" s="85" t="s">
        <v>19</v>
      </c>
      <c r="N22" s="86" t="s">
        <v>21</v>
      </c>
      <c r="O22" s="87" t="s">
        <v>22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3" ht="28.5" customHeight="1">
      <c r="A23" s="88"/>
      <c r="B23" s="88"/>
      <c r="C23" s="89"/>
      <c r="D23" s="89"/>
      <c r="E23" s="89"/>
      <c r="F23" s="89"/>
      <c r="G23" s="89"/>
      <c r="H23" s="89"/>
      <c r="I23" s="89"/>
      <c r="J23" s="89"/>
      <c r="K23" s="59">
        <v>2</v>
      </c>
      <c r="L23" s="90">
        <v>2</v>
      </c>
      <c r="M23" s="91" t="str">
        <f>IF(L23=5,"ü","û")</f>
        <v>û</v>
      </c>
      <c r="N23" s="92">
        <v>2</v>
      </c>
      <c r="O23" s="9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3" ht="24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4"/>
      <c r="O24" s="94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3" ht="34.5" customHeight="1">
      <c r="A25" s="95" t="s">
        <v>11</v>
      </c>
      <c r="B25" s="96" t="s">
        <v>12</v>
      </c>
      <c r="C25" s="97"/>
      <c r="D25" s="98" t="s">
        <v>13</v>
      </c>
      <c r="E25" s="98" t="s">
        <v>15</v>
      </c>
      <c r="F25" s="99" t="s">
        <v>51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 t="s">
        <v>17</v>
      </c>
      <c r="V25" s="102"/>
      <c r="W25" s="103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96.75" customHeight="1">
      <c r="A26" s="95"/>
      <c r="B26" s="104"/>
      <c r="C26" s="35"/>
      <c r="D26" s="105"/>
      <c r="E26" s="105"/>
      <c r="F26" s="106" t="s">
        <v>52</v>
      </c>
      <c r="G26" s="106" t="s">
        <v>53</v>
      </c>
      <c r="H26" s="106" t="s">
        <v>54</v>
      </c>
      <c r="I26" s="106" t="s">
        <v>55</v>
      </c>
      <c r="J26" s="106" t="s">
        <v>56</v>
      </c>
      <c r="K26" s="106" t="s">
        <v>57</v>
      </c>
      <c r="L26" s="106" t="s">
        <v>58</v>
      </c>
      <c r="M26" s="106" t="s">
        <v>59</v>
      </c>
      <c r="N26" s="106" t="s">
        <v>60</v>
      </c>
      <c r="O26" s="106" t="s">
        <v>61</v>
      </c>
      <c r="P26" s="106" t="s">
        <v>62</v>
      </c>
      <c r="Q26" s="106" t="s">
        <v>63</v>
      </c>
      <c r="R26" s="106" t="s">
        <v>64</v>
      </c>
      <c r="S26" s="106" t="s">
        <v>65</v>
      </c>
      <c r="T26" s="106" t="s">
        <v>25</v>
      </c>
      <c r="U26" s="107"/>
      <c r="V26" s="108"/>
      <c r="W26" s="109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23.25" customHeight="1">
      <c r="A27" s="48">
        <v>1</v>
      </c>
      <c r="B27" s="49" t="s">
        <v>26</v>
      </c>
      <c r="C27" s="50"/>
      <c r="D27" s="51">
        <v>339</v>
      </c>
      <c r="E27" s="55">
        <v>29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>
        <v>29</v>
      </c>
      <c r="R27" s="55"/>
      <c r="S27" s="55"/>
      <c r="T27" s="55">
        <f t="shared" ref="T27:T41" si="4">SUM(F27:S27)</f>
        <v>29</v>
      </c>
      <c r="U27" s="56">
        <f t="shared" ref="U27:U41" si="5">IFERROR(ROUND((E27/D27)*100,2),0)</f>
        <v>8.5500000000000007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23.25" customHeight="1">
      <c r="A28" s="48">
        <v>2</v>
      </c>
      <c r="B28" s="49" t="s">
        <v>28</v>
      </c>
      <c r="C28" s="50"/>
      <c r="D28" s="51">
        <v>713</v>
      </c>
      <c r="E28" s="55">
        <v>111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>
        <f t="shared" si="4"/>
        <v>0</v>
      </c>
      <c r="U28" s="56">
        <f t="shared" si="5"/>
        <v>15.57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23.25" customHeight="1">
      <c r="A29" s="48">
        <v>3</v>
      </c>
      <c r="B29" s="49" t="s">
        <v>34</v>
      </c>
      <c r="C29" s="50"/>
      <c r="D29" s="51">
        <v>411</v>
      </c>
      <c r="E29" s="55">
        <v>60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>
        <f t="shared" si="4"/>
        <v>0</v>
      </c>
      <c r="U29" s="56">
        <f t="shared" si="5"/>
        <v>14.6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23.25" customHeight="1">
      <c r="A30" s="48">
        <v>4</v>
      </c>
      <c r="B30" s="66" t="s">
        <v>35</v>
      </c>
      <c r="C30" s="50"/>
      <c r="D30" s="67">
        <v>1011</v>
      </c>
      <c r="E30" s="55">
        <v>121</v>
      </c>
      <c r="F30" s="55"/>
      <c r="G30" s="55"/>
      <c r="H30" s="55"/>
      <c r="I30" s="55"/>
      <c r="J30" s="55"/>
      <c r="K30" s="55"/>
      <c r="L30" s="55"/>
      <c r="M30" s="55"/>
      <c r="N30" s="55">
        <v>31</v>
      </c>
      <c r="O30" s="55"/>
      <c r="P30" s="55"/>
      <c r="Q30" s="55"/>
      <c r="R30" s="55">
        <v>37</v>
      </c>
      <c r="S30" s="55">
        <v>4</v>
      </c>
      <c r="T30" s="55">
        <f t="shared" si="4"/>
        <v>72</v>
      </c>
      <c r="U30" s="56">
        <f t="shared" si="5"/>
        <v>11.97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23.25" customHeight="1">
      <c r="A31" s="48">
        <v>5</v>
      </c>
      <c r="B31" s="66" t="s">
        <v>36</v>
      </c>
      <c r="C31" s="50"/>
      <c r="D31" s="67">
        <v>351</v>
      </c>
      <c r="E31" s="55">
        <v>74</v>
      </c>
      <c r="F31" s="55"/>
      <c r="G31" s="55">
        <v>29</v>
      </c>
      <c r="H31" s="55">
        <v>4</v>
      </c>
      <c r="I31" s="55"/>
      <c r="J31" s="55"/>
      <c r="K31" s="55">
        <v>3</v>
      </c>
      <c r="L31" s="55"/>
      <c r="M31" s="55">
        <v>4</v>
      </c>
      <c r="N31" s="55">
        <v>17</v>
      </c>
      <c r="O31" s="55">
        <v>17</v>
      </c>
      <c r="P31" s="55"/>
      <c r="Q31" s="55"/>
      <c r="R31" s="55"/>
      <c r="S31" s="55"/>
      <c r="T31" s="55">
        <f t="shared" si="4"/>
        <v>74</v>
      </c>
      <c r="U31" s="56">
        <f t="shared" si="5"/>
        <v>21.08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23.25" customHeight="1">
      <c r="A32" s="48">
        <v>6</v>
      </c>
      <c r="B32" s="66" t="s">
        <v>37</v>
      </c>
      <c r="C32" s="50"/>
      <c r="D32" s="67">
        <v>204</v>
      </c>
      <c r="E32" s="55">
        <v>24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>
        <v>24</v>
      </c>
      <c r="S32" s="55"/>
      <c r="T32" s="55">
        <f t="shared" si="4"/>
        <v>24</v>
      </c>
      <c r="U32" s="56">
        <f t="shared" si="5"/>
        <v>11.76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23.25" customHeight="1">
      <c r="A33" s="48">
        <v>7</v>
      </c>
      <c r="B33" s="66" t="s">
        <v>39</v>
      </c>
      <c r="C33" s="50"/>
      <c r="D33" s="69">
        <v>274</v>
      </c>
      <c r="E33" s="55">
        <v>49</v>
      </c>
      <c r="F33" s="55"/>
      <c r="G33" s="55"/>
      <c r="H33" s="55"/>
      <c r="I33" s="55"/>
      <c r="J33" s="55">
        <v>33</v>
      </c>
      <c r="K33" s="55"/>
      <c r="L33" s="55"/>
      <c r="M33" s="55"/>
      <c r="N33" s="55">
        <v>12</v>
      </c>
      <c r="O33" s="55">
        <v>4</v>
      </c>
      <c r="P33" s="55"/>
      <c r="Q33" s="55"/>
      <c r="R33" s="55"/>
      <c r="S33" s="55"/>
      <c r="T33" s="55">
        <f t="shared" si="4"/>
        <v>49</v>
      </c>
      <c r="U33" s="56">
        <f t="shared" si="5"/>
        <v>17.88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23.25" customHeight="1">
      <c r="A34" s="48">
        <v>8</v>
      </c>
      <c r="B34" s="66" t="s">
        <v>40</v>
      </c>
      <c r="C34" s="50"/>
      <c r="D34" s="69">
        <v>119</v>
      </c>
      <c r="E34" s="55">
        <v>2</v>
      </c>
      <c r="F34" s="55"/>
      <c r="G34" s="55"/>
      <c r="H34" s="55"/>
      <c r="I34" s="55"/>
      <c r="J34" s="55"/>
      <c r="K34" s="55"/>
      <c r="L34" s="55"/>
      <c r="M34" s="55"/>
      <c r="N34" s="55"/>
      <c r="O34" s="55">
        <v>2</v>
      </c>
      <c r="P34" s="55"/>
      <c r="Q34" s="55"/>
      <c r="R34" s="55"/>
      <c r="S34" s="55"/>
      <c r="T34" s="55">
        <f t="shared" si="4"/>
        <v>2</v>
      </c>
      <c r="U34" s="56">
        <f t="shared" si="5"/>
        <v>1.68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23.25" customHeight="1">
      <c r="A35" s="48">
        <v>9</v>
      </c>
      <c r="B35" s="66" t="s">
        <v>41</v>
      </c>
      <c r="C35" s="50"/>
      <c r="D35" s="69">
        <v>212</v>
      </c>
      <c r="E35" s="55">
        <v>30</v>
      </c>
      <c r="F35" s="55"/>
      <c r="G35" s="55"/>
      <c r="H35" s="55"/>
      <c r="I35" s="55"/>
      <c r="J35" s="55"/>
      <c r="K35" s="55"/>
      <c r="L35" s="55"/>
      <c r="M35" s="55"/>
      <c r="N35" s="55"/>
      <c r="O35" s="55">
        <v>30</v>
      </c>
      <c r="P35" s="55"/>
      <c r="Q35" s="55"/>
      <c r="R35" s="55"/>
      <c r="S35" s="55"/>
      <c r="T35" s="55">
        <f t="shared" si="4"/>
        <v>30</v>
      </c>
      <c r="U35" s="56">
        <f t="shared" si="5"/>
        <v>14.15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23.25" customHeight="1">
      <c r="A36" s="48">
        <v>10</v>
      </c>
      <c r="B36" s="66" t="s">
        <v>42</v>
      </c>
      <c r="C36" s="50"/>
      <c r="D36" s="69">
        <v>983</v>
      </c>
      <c r="E36" s="55">
        <v>111</v>
      </c>
      <c r="F36" s="55"/>
      <c r="G36" s="55"/>
      <c r="H36" s="55"/>
      <c r="I36" s="55"/>
      <c r="J36" s="55"/>
      <c r="K36" s="55"/>
      <c r="L36" s="55">
        <v>47</v>
      </c>
      <c r="M36" s="55"/>
      <c r="N36" s="55"/>
      <c r="O36" s="55"/>
      <c r="P36" s="55"/>
      <c r="Q36" s="55"/>
      <c r="R36" s="55"/>
      <c r="S36" s="55"/>
      <c r="T36" s="55">
        <f t="shared" si="4"/>
        <v>47</v>
      </c>
      <c r="U36" s="56">
        <f t="shared" si="5"/>
        <v>11.29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23.25" customHeight="1">
      <c r="A37" s="48">
        <v>11</v>
      </c>
      <c r="B37" s="66" t="s">
        <v>43</v>
      </c>
      <c r="C37" s="50"/>
      <c r="D37" s="69">
        <v>29</v>
      </c>
      <c r="E37" s="55">
        <v>2</v>
      </c>
      <c r="F37" s="55"/>
      <c r="G37" s="55">
        <v>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>
        <f t="shared" si="4"/>
        <v>2</v>
      </c>
      <c r="U37" s="56">
        <f t="shared" si="5"/>
        <v>6.9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23.25" customHeight="1">
      <c r="A38" s="48">
        <v>12</v>
      </c>
      <c r="B38" s="66" t="s">
        <v>44</v>
      </c>
      <c r="C38" s="50"/>
      <c r="D38" s="69">
        <v>912</v>
      </c>
      <c r="E38" s="55">
        <v>91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>
        <v>81</v>
      </c>
      <c r="S38" s="55"/>
      <c r="T38" s="55">
        <f t="shared" si="4"/>
        <v>81</v>
      </c>
      <c r="U38" s="56">
        <f t="shared" si="5"/>
        <v>9.98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23.25" customHeight="1">
      <c r="A39" s="48">
        <v>13</v>
      </c>
      <c r="B39" s="66" t="s">
        <v>45</v>
      </c>
      <c r="C39" s="50"/>
      <c r="D39" s="69">
        <v>624</v>
      </c>
      <c r="E39" s="55">
        <v>64</v>
      </c>
      <c r="F39" s="55"/>
      <c r="G39" s="55"/>
      <c r="H39" s="55">
        <v>33</v>
      </c>
      <c r="I39" s="55"/>
      <c r="J39" s="55"/>
      <c r="K39" s="55"/>
      <c r="L39" s="55">
        <v>24</v>
      </c>
      <c r="M39" s="55"/>
      <c r="N39" s="55">
        <v>7</v>
      </c>
      <c r="O39" s="55"/>
      <c r="P39" s="55"/>
      <c r="Q39" s="55"/>
      <c r="R39" s="55"/>
      <c r="S39" s="55"/>
      <c r="T39" s="55">
        <f t="shared" si="4"/>
        <v>64</v>
      </c>
      <c r="U39" s="56">
        <f t="shared" si="5"/>
        <v>10.26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23.25" customHeight="1">
      <c r="A40" s="48">
        <v>14</v>
      </c>
      <c r="B40" s="66" t="s">
        <v>46</v>
      </c>
      <c r="C40" s="50"/>
      <c r="D40" s="69">
        <v>359</v>
      </c>
      <c r="E40" s="55">
        <v>38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f t="shared" si="4"/>
        <v>0</v>
      </c>
      <c r="U40" s="56">
        <f t="shared" si="5"/>
        <v>10.58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24" customHeight="1">
      <c r="A41" s="110" t="s">
        <v>47</v>
      </c>
      <c r="B41" s="111"/>
      <c r="C41" s="112"/>
      <c r="D41" s="113">
        <f>SUM(D27:D40)</f>
        <v>6541</v>
      </c>
      <c r="E41" s="113">
        <f>SUM(E27:E40)</f>
        <v>806</v>
      </c>
      <c r="F41" s="113">
        <f>SUM(F27:F40)</f>
        <v>0</v>
      </c>
      <c r="G41" s="113">
        <f t="shared" ref="G41:S41" si="6">SUM(G27:G40)</f>
        <v>31</v>
      </c>
      <c r="H41" s="113">
        <f t="shared" si="6"/>
        <v>37</v>
      </c>
      <c r="I41" s="113">
        <f t="shared" si="6"/>
        <v>0</v>
      </c>
      <c r="J41" s="113">
        <f t="shared" si="6"/>
        <v>33</v>
      </c>
      <c r="K41" s="113">
        <f t="shared" si="6"/>
        <v>3</v>
      </c>
      <c r="L41" s="113">
        <f t="shared" si="6"/>
        <v>71</v>
      </c>
      <c r="M41" s="113">
        <f t="shared" si="6"/>
        <v>4</v>
      </c>
      <c r="N41" s="113">
        <f t="shared" si="6"/>
        <v>67</v>
      </c>
      <c r="O41" s="113">
        <f t="shared" si="6"/>
        <v>53</v>
      </c>
      <c r="P41" s="113">
        <f t="shared" si="6"/>
        <v>0</v>
      </c>
      <c r="Q41" s="113">
        <f t="shared" si="6"/>
        <v>29</v>
      </c>
      <c r="R41" s="113">
        <f t="shared" si="6"/>
        <v>142</v>
      </c>
      <c r="S41" s="113">
        <f t="shared" si="6"/>
        <v>4</v>
      </c>
      <c r="T41" s="114">
        <f t="shared" si="4"/>
        <v>474</v>
      </c>
      <c r="U41" s="115">
        <f t="shared" si="5"/>
        <v>12.32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24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3" ht="24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3" ht="24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3" s="118" customFormat="1" ht="24" customHeight="1">
      <c r="A45" s="116" t="s">
        <v>66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6"/>
      <c r="O45" s="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</row>
    <row r="46" spans="1:43" ht="24" customHeight="1">
      <c r="A46" s="7" t="s">
        <v>11</v>
      </c>
      <c r="B46" s="6" t="s">
        <v>12</v>
      </c>
      <c r="C46" s="6">
        <v>0</v>
      </c>
      <c r="D46" s="6" t="s">
        <v>13</v>
      </c>
      <c r="E46" s="6" t="s">
        <v>14</v>
      </c>
      <c r="F46" s="119" t="s">
        <v>67</v>
      </c>
      <c r="G46" s="119" t="s">
        <v>68</v>
      </c>
      <c r="H46" s="6" t="s">
        <v>25</v>
      </c>
      <c r="I46" s="119" t="s">
        <v>69</v>
      </c>
      <c r="J46" s="6" t="s">
        <v>70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3" ht="24" hidden="1" customHeight="1">
      <c r="A47" s="7">
        <v>0</v>
      </c>
      <c r="B47" s="6">
        <v>0</v>
      </c>
      <c r="C47" s="6">
        <v>0</v>
      </c>
      <c r="D47" s="6">
        <v>0</v>
      </c>
      <c r="E47" s="6">
        <v>0</v>
      </c>
      <c r="F47" s="119" t="s">
        <v>67</v>
      </c>
      <c r="G47" s="119" t="s">
        <v>68</v>
      </c>
      <c r="H47" s="6" t="s">
        <v>25</v>
      </c>
      <c r="I47" s="6">
        <v>0</v>
      </c>
      <c r="J47" s="6">
        <v>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3" ht="24" customHeight="1">
      <c r="A48" s="7">
        <f t="shared" ref="A48:A62" si="7">A6</f>
        <v>1</v>
      </c>
      <c r="B48" s="6" t="s">
        <v>71</v>
      </c>
      <c r="C48" s="6">
        <f t="shared" ref="C48:J62" si="8">C6</f>
        <v>0</v>
      </c>
      <c r="D48" s="6">
        <f t="shared" si="8"/>
        <v>339</v>
      </c>
      <c r="E48" s="6">
        <f t="shared" si="8"/>
        <v>96.1</v>
      </c>
      <c r="F48" s="6">
        <f t="shared" si="8"/>
        <v>29</v>
      </c>
      <c r="G48" s="6">
        <f t="shared" si="8"/>
        <v>0</v>
      </c>
      <c r="H48" s="6">
        <f t="shared" si="8"/>
        <v>29</v>
      </c>
      <c r="I48" s="6">
        <f t="shared" si="8"/>
        <v>51</v>
      </c>
      <c r="J48" s="46">
        <f t="shared" si="8"/>
        <v>56.86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24" customHeight="1">
      <c r="A49" s="7">
        <f t="shared" si="7"/>
        <v>2</v>
      </c>
      <c r="B49" s="6" t="s">
        <v>72</v>
      </c>
      <c r="C49" s="6">
        <f t="shared" si="8"/>
        <v>0</v>
      </c>
      <c r="D49" s="6">
        <f t="shared" si="8"/>
        <v>713</v>
      </c>
      <c r="E49" s="6">
        <f t="shared" si="8"/>
        <v>96.1</v>
      </c>
      <c r="F49" s="6">
        <f t="shared" si="8"/>
        <v>120</v>
      </c>
      <c r="G49" s="6">
        <f t="shared" si="8"/>
        <v>0</v>
      </c>
      <c r="H49" s="6">
        <f t="shared" si="8"/>
        <v>120</v>
      </c>
      <c r="I49" s="6">
        <f t="shared" si="8"/>
        <v>271</v>
      </c>
      <c r="J49" s="46">
        <f t="shared" si="8"/>
        <v>44.28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24" customHeight="1">
      <c r="A50" s="7">
        <f t="shared" si="7"/>
        <v>3</v>
      </c>
      <c r="B50" s="6" t="s">
        <v>73</v>
      </c>
      <c r="C50" s="6">
        <f t="shared" si="8"/>
        <v>0</v>
      </c>
      <c r="D50" s="6">
        <f t="shared" si="8"/>
        <v>411</v>
      </c>
      <c r="E50" s="6">
        <f t="shared" si="8"/>
        <v>96.1</v>
      </c>
      <c r="F50" s="6">
        <f t="shared" si="8"/>
        <v>62</v>
      </c>
      <c r="G50" s="6">
        <f t="shared" si="8"/>
        <v>0</v>
      </c>
      <c r="H50" s="6">
        <f t="shared" si="8"/>
        <v>62</v>
      </c>
      <c r="I50" s="6">
        <f t="shared" si="8"/>
        <v>156</v>
      </c>
      <c r="J50" s="46">
        <f t="shared" si="8"/>
        <v>39.74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24" customHeight="1">
      <c r="A51" s="7">
        <f t="shared" si="7"/>
        <v>4</v>
      </c>
      <c r="B51" s="6" t="s">
        <v>74</v>
      </c>
      <c r="C51" s="6">
        <f t="shared" si="8"/>
        <v>0</v>
      </c>
      <c r="D51" s="6">
        <f t="shared" si="8"/>
        <v>1011</v>
      </c>
      <c r="E51" s="6">
        <f t="shared" si="8"/>
        <v>96.1</v>
      </c>
      <c r="F51" s="6">
        <f t="shared" si="8"/>
        <v>127</v>
      </c>
      <c r="G51" s="6">
        <f t="shared" si="8"/>
        <v>0</v>
      </c>
      <c r="H51" s="6">
        <f t="shared" si="8"/>
        <v>127</v>
      </c>
      <c r="I51" s="6">
        <f t="shared" si="8"/>
        <v>330</v>
      </c>
      <c r="J51" s="46">
        <f t="shared" si="8"/>
        <v>38.479999999999997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24" customHeight="1">
      <c r="A52" s="7">
        <f t="shared" si="7"/>
        <v>5</v>
      </c>
      <c r="B52" s="6" t="s">
        <v>75</v>
      </c>
      <c r="C52" s="6">
        <f t="shared" si="8"/>
        <v>0</v>
      </c>
      <c r="D52" s="6">
        <f t="shared" si="8"/>
        <v>351</v>
      </c>
      <c r="E52" s="6">
        <f t="shared" si="8"/>
        <v>96.1</v>
      </c>
      <c r="F52" s="6">
        <f t="shared" si="8"/>
        <v>88</v>
      </c>
      <c r="G52" s="6">
        <f t="shared" si="8"/>
        <v>0</v>
      </c>
      <c r="H52" s="6">
        <f t="shared" si="8"/>
        <v>88</v>
      </c>
      <c r="I52" s="6">
        <f t="shared" si="8"/>
        <v>140</v>
      </c>
      <c r="J52" s="46">
        <f t="shared" si="8"/>
        <v>62.86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24" customHeight="1">
      <c r="A53" s="7">
        <f t="shared" si="7"/>
        <v>6</v>
      </c>
      <c r="B53" s="6" t="s">
        <v>76</v>
      </c>
      <c r="C53" s="6">
        <f t="shared" si="8"/>
        <v>0</v>
      </c>
      <c r="D53" s="6">
        <f t="shared" si="8"/>
        <v>204</v>
      </c>
      <c r="E53" s="6">
        <f t="shared" si="8"/>
        <v>96.1</v>
      </c>
      <c r="F53" s="6">
        <f t="shared" si="8"/>
        <v>24</v>
      </c>
      <c r="G53" s="6">
        <f t="shared" si="8"/>
        <v>0</v>
      </c>
      <c r="H53" s="6">
        <f t="shared" si="8"/>
        <v>24</v>
      </c>
      <c r="I53" s="6">
        <f t="shared" si="8"/>
        <v>53</v>
      </c>
      <c r="J53" s="46">
        <f t="shared" si="8"/>
        <v>45.28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24" customHeight="1">
      <c r="A54" s="7">
        <f t="shared" si="7"/>
        <v>7</v>
      </c>
      <c r="B54" s="6" t="s">
        <v>77</v>
      </c>
      <c r="C54" s="6">
        <f t="shared" si="8"/>
        <v>0</v>
      </c>
      <c r="D54" s="6">
        <f t="shared" si="8"/>
        <v>274</v>
      </c>
      <c r="E54" s="6">
        <f t="shared" si="8"/>
        <v>96.1</v>
      </c>
      <c r="F54" s="6">
        <f t="shared" si="8"/>
        <v>50</v>
      </c>
      <c r="G54" s="6">
        <f t="shared" si="8"/>
        <v>0</v>
      </c>
      <c r="H54" s="6">
        <f t="shared" si="8"/>
        <v>50</v>
      </c>
      <c r="I54" s="6">
        <f t="shared" si="8"/>
        <v>91</v>
      </c>
      <c r="J54" s="46">
        <f t="shared" si="8"/>
        <v>54.95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24" customHeight="1">
      <c r="A55" s="7">
        <f t="shared" si="7"/>
        <v>8</v>
      </c>
      <c r="B55" s="6" t="s">
        <v>78</v>
      </c>
      <c r="C55" s="6">
        <f t="shared" si="8"/>
        <v>0</v>
      </c>
      <c r="D55" s="6">
        <f t="shared" si="8"/>
        <v>119</v>
      </c>
      <c r="E55" s="6">
        <f t="shared" si="8"/>
        <v>96.1</v>
      </c>
      <c r="F55" s="6">
        <f t="shared" si="8"/>
        <v>2</v>
      </c>
      <c r="G55" s="6">
        <f t="shared" si="8"/>
        <v>0</v>
      </c>
      <c r="H55" s="6">
        <f t="shared" si="8"/>
        <v>2</v>
      </c>
      <c r="I55" s="6">
        <f t="shared" si="8"/>
        <v>24</v>
      </c>
      <c r="J55" s="46">
        <f t="shared" si="8"/>
        <v>8.33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24" customHeight="1">
      <c r="A56" s="7">
        <f t="shared" si="7"/>
        <v>9</v>
      </c>
      <c r="B56" s="6" t="s">
        <v>79</v>
      </c>
      <c r="C56" s="6">
        <f t="shared" si="8"/>
        <v>0</v>
      </c>
      <c r="D56" s="6">
        <f t="shared" si="8"/>
        <v>212</v>
      </c>
      <c r="E56" s="6">
        <f t="shared" si="8"/>
        <v>96.1</v>
      </c>
      <c r="F56" s="6">
        <f t="shared" si="8"/>
        <v>30</v>
      </c>
      <c r="G56" s="6">
        <f t="shared" si="8"/>
        <v>0</v>
      </c>
      <c r="H56" s="6">
        <f t="shared" si="8"/>
        <v>30</v>
      </c>
      <c r="I56" s="6">
        <f t="shared" si="8"/>
        <v>109</v>
      </c>
      <c r="J56" s="46">
        <f t="shared" si="8"/>
        <v>27.52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24" customHeight="1">
      <c r="A57" s="7">
        <f t="shared" si="7"/>
        <v>10</v>
      </c>
      <c r="B57" s="6" t="s">
        <v>80</v>
      </c>
      <c r="C57" s="6">
        <f t="shared" si="8"/>
        <v>0</v>
      </c>
      <c r="D57" s="6">
        <f t="shared" si="8"/>
        <v>983</v>
      </c>
      <c r="E57" s="6">
        <f t="shared" si="8"/>
        <v>96.1</v>
      </c>
      <c r="F57" s="6">
        <f t="shared" si="8"/>
        <v>116</v>
      </c>
      <c r="G57" s="6">
        <f t="shared" si="8"/>
        <v>0</v>
      </c>
      <c r="H57" s="6">
        <f t="shared" si="8"/>
        <v>116</v>
      </c>
      <c r="I57" s="6">
        <f t="shared" si="8"/>
        <v>162</v>
      </c>
      <c r="J57" s="46">
        <f t="shared" si="8"/>
        <v>71.599999999999994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24" customHeight="1">
      <c r="A58" s="7">
        <f t="shared" si="7"/>
        <v>11</v>
      </c>
      <c r="B58" s="6" t="s">
        <v>81</v>
      </c>
      <c r="C58" s="6">
        <f t="shared" si="8"/>
        <v>0</v>
      </c>
      <c r="D58" s="6">
        <f t="shared" si="8"/>
        <v>29</v>
      </c>
      <c r="E58" s="6">
        <f t="shared" si="8"/>
        <v>96.1</v>
      </c>
      <c r="F58" s="6">
        <f t="shared" si="8"/>
        <v>2</v>
      </c>
      <c r="G58" s="6">
        <f t="shared" si="8"/>
        <v>0</v>
      </c>
      <c r="H58" s="6">
        <f t="shared" si="8"/>
        <v>2</v>
      </c>
      <c r="I58" s="6">
        <f t="shared" si="8"/>
        <v>5</v>
      </c>
      <c r="J58" s="46">
        <f t="shared" si="8"/>
        <v>40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24" customHeight="1">
      <c r="A59" s="7">
        <f t="shared" si="7"/>
        <v>12</v>
      </c>
      <c r="B59" s="6" t="s">
        <v>82</v>
      </c>
      <c r="C59" s="6">
        <f t="shared" si="8"/>
        <v>0</v>
      </c>
      <c r="D59" s="6">
        <f t="shared" si="8"/>
        <v>912</v>
      </c>
      <c r="E59" s="6">
        <f t="shared" si="8"/>
        <v>96.1</v>
      </c>
      <c r="F59" s="6">
        <f t="shared" si="8"/>
        <v>86</v>
      </c>
      <c r="G59" s="6">
        <f t="shared" si="8"/>
        <v>0</v>
      </c>
      <c r="H59" s="6">
        <f t="shared" si="8"/>
        <v>86</v>
      </c>
      <c r="I59" s="6">
        <f t="shared" si="8"/>
        <v>183</v>
      </c>
      <c r="J59" s="46">
        <f t="shared" si="8"/>
        <v>46.99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24" customHeight="1">
      <c r="A60" s="7">
        <f t="shared" si="7"/>
        <v>13</v>
      </c>
      <c r="B60" s="6" t="s">
        <v>83</v>
      </c>
      <c r="C60" s="6">
        <f t="shared" si="8"/>
        <v>0</v>
      </c>
      <c r="D60" s="6">
        <f t="shared" si="8"/>
        <v>624</v>
      </c>
      <c r="E60" s="6">
        <f t="shared" si="8"/>
        <v>96.1</v>
      </c>
      <c r="F60" s="6">
        <f t="shared" si="8"/>
        <v>67</v>
      </c>
      <c r="G60" s="6">
        <f t="shared" si="8"/>
        <v>0</v>
      </c>
      <c r="H60" s="6">
        <f t="shared" si="8"/>
        <v>67</v>
      </c>
      <c r="I60" s="6">
        <f t="shared" si="8"/>
        <v>217</v>
      </c>
      <c r="J60" s="46">
        <f t="shared" si="8"/>
        <v>30.88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24" customHeight="1">
      <c r="A61" s="7">
        <f t="shared" si="7"/>
        <v>14</v>
      </c>
      <c r="B61" s="6" t="s">
        <v>84</v>
      </c>
      <c r="C61" s="6">
        <f t="shared" si="8"/>
        <v>0</v>
      </c>
      <c r="D61" s="6">
        <f t="shared" si="8"/>
        <v>359</v>
      </c>
      <c r="E61" s="6">
        <f t="shared" si="8"/>
        <v>96.1</v>
      </c>
      <c r="F61" s="6">
        <f t="shared" si="8"/>
        <v>40</v>
      </c>
      <c r="G61" s="6">
        <f t="shared" si="8"/>
        <v>0</v>
      </c>
      <c r="H61" s="6">
        <f t="shared" si="8"/>
        <v>40</v>
      </c>
      <c r="I61" s="6">
        <f t="shared" si="8"/>
        <v>107</v>
      </c>
      <c r="J61" s="46">
        <f t="shared" si="8"/>
        <v>37.380000000000003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24" customHeight="1">
      <c r="A62" s="7" t="str">
        <f t="shared" si="7"/>
        <v>ระดับมหาวิทยาลัย</v>
      </c>
      <c r="B62" s="120" t="s">
        <v>85</v>
      </c>
      <c r="C62" s="120">
        <f t="shared" si="8"/>
        <v>0</v>
      </c>
      <c r="D62" s="120">
        <f t="shared" si="8"/>
        <v>6541</v>
      </c>
      <c r="E62" s="120">
        <f t="shared" si="8"/>
        <v>96.1</v>
      </c>
      <c r="F62" s="120">
        <f t="shared" si="8"/>
        <v>843</v>
      </c>
      <c r="G62" s="120">
        <f t="shared" si="8"/>
        <v>0</v>
      </c>
      <c r="H62" s="120">
        <f t="shared" si="8"/>
        <v>843</v>
      </c>
      <c r="I62" s="120">
        <f t="shared" si="8"/>
        <v>1899</v>
      </c>
      <c r="J62" s="121">
        <f t="shared" si="8"/>
        <v>44.39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24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24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ht="24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ht="24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ht="24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ht="24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ht="24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ht="24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ht="24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ht="24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ht="24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ht="24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ht="24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ht="24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ht="24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ht="24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ht="24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ht="24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ht="24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ht="24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ht="24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ht="24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ht="24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ht="24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ht="24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ht="24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ht="24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ht="24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ht="24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ht="24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ht="24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ht="24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ht="24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ht="24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ht="24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ht="24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ht="24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ht="24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ht="24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ht="24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ht="24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ht="24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ht="24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ht="24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ht="24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ht="24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ht="24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ht="24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ht="24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ht="24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ht="24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ht="24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ht="24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ht="24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ht="24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ht="24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ht="24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ht="24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ht="24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ht="24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ht="24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ht="24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ht="24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ht="24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ht="24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ht="24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ht="24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ht="24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ht="24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ht="24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ht="24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ht="24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ht="24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ht="24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22"/>
      <c r="X137" s="122"/>
      <c r="Y137" s="122"/>
      <c r="Z137" s="122"/>
      <c r="AA137" s="122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ht="24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22"/>
      <c r="O138" s="122"/>
      <c r="P138" s="6"/>
      <c r="Q138" s="6"/>
      <c r="R138" s="6"/>
      <c r="S138" s="6"/>
      <c r="T138" s="6"/>
      <c r="U138" s="6"/>
      <c r="V138" s="6"/>
      <c r="W138" s="122"/>
      <c r="X138" s="122"/>
      <c r="Y138" s="122"/>
      <c r="Z138" s="122"/>
      <c r="AA138" s="122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2:41" ht="24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22"/>
      <c r="O139" s="122"/>
      <c r="P139" s="6"/>
      <c r="Q139" s="6"/>
      <c r="R139" s="6"/>
      <c r="S139" s="6"/>
      <c r="T139" s="6"/>
      <c r="U139" s="6"/>
      <c r="V139" s="6"/>
      <c r="W139" s="122"/>
      <c r="X139" s="122"/>
      <c r="Y139" s="122"/>
      <c r="Z139" s="122"/>
      <c r="AA139" s="122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2:41" ht="24" customHeight="1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2:41" ht="24" customHeight="1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2:41" ht="24" customHeight="1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2:41" ht="24" customHeight="1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2:41" ht="24" customHeight="1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2:41" ht="24" customHeight="1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2:41" ht="24" customHeight="1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2:41" ht="24" customHeight="1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2:41" ht="24" customHeight="1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2:41" ht="24" customHeight="1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2:41" ht="24" customHeight="1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2:41" ht="24" customHeight="1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2:41" ht="24" customHeight="1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2:41" ht="24" customHeight="1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2:41" ht="24" customHeight="1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2:41" ht="24" customHeight="1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2:41" ht="24" customHeight="1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2:41" ht="24" customHeight="1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2:41" ht="24" customHeight="1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2:41" ht="24" customHeight="1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2:41" ht="24" customHeight="1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2:41" ht="24" customHeight="1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2:41" ht="24" customHeight="1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2:41" ht="24" customHeight="1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2:41" ht="24" customHeight="1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2:41" ht="24" customHeight="1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2:41" ht="24" customHeight="1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2:41" ht="24" customHeight="1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2:41" ht="24" customHeight="1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2:41" ht="24" customHeight="1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2:41" ht="24" customHeight="1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2:41" ht="24" customHeight="1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2:41" ht="24" customHeight="1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2:41" ht="24" customHeight="1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2:41" ht="24" customHeight="1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2:41" ht="24" customHeight="1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2:41" ht="24" customHeight="1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 ht="24" customHeight="1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 ht="24" customHeight="1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 ht="24" customHeight="1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 ht="24" customHeight="1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 ht="24" customHeight="1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 ht="24" customHeight="1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 ht="24" customHeight="1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 ht="24" customHeight="1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 ht="24" customHeight="1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 ht="24" customHeight="1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 ht="24" customHeight="1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 ht="24" customHeight="1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 ht="24" customHeight="1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 ht="24" customHeight="1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 ht="24" customHeight="1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 ht="24" customHeight="1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 ht="24" customHeight="1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 ht="24" customHeight="1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 ht="24" customHeight="1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 ht="24" customHeight="1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2:41" ht="24" customHeight="1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2:41" ht="24" customHeight="1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2:41" ht="24" customHeight="1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2:41" ht="24" customHeight="1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2:41" ht="24" customHeight="1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2:41" ht="24" customHeight="1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2:41" ht="24" customHeight="1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2:41" ht="24" customHeight="1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2:41" ht="24" customHeight="1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2:41" ht="24" customHeight="1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2:41" ht="24" customHeight="1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2:41" ht="24" customHeight="1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2:41" ht="24" customHeight="1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2:41" ht="24" customHeight="1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2:41" ht="24" customHeight="1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2:41" ht="24" customHeight="1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2:41" ht="24" customHeight="1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2:41" ht="24" customHeight="1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2:41" ht="24" customHeight="1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2:41" ht="24" customHeight="1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2:41" ht="24" customHeight="1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2:41" ht="24" customHeight="1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2:41" ht="24" customHeight="1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2:41" ht="24" customHeight="1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2:41" ht="24" customHeight="1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2:41" ht="24" customHeight="1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2:41" ht="24" customHeight="1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2:41" ht="24" customHeight="1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2:41" ht="24" customHeight="1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2:41" ht="24" customHeight="1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2:41" ht="24" customHeight="1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2:41" ht="24" customHeight="1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2:41" ht="24" customHeight="1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2:41" ht="24" customHeight="1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2:41" ht="24" customHeight="1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2:41" ht="24" customHeight="1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2:41" ht="24" customHeight="1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2:41" ht="24" customHeight="1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2:41" ht="24" customHeight="1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2:41" ht="24" customHeight="1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2:41" ht="24" customHeight="1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2:41" ht="24" customHeight="1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2:41" ht="24" customHeight="1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2:41" ht="24" customHeight="1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2:41" ht="24" customHeight="1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2:41" ht="24" customHeight="1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2:41" ht="24" customHeight="1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2:41" ht="24" customHeight="1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2:41" ht="24" customHeight="1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2:41" ht="24" customHeight="1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2:41" ht="24" customHeight="1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2:41" ht="24" customHeight="1"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2:41" ht="24" customHeight="1"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2:41" ht="24" customHeight="1"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2:41" ht="24" customHeight="1"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2:41" ht="24" customHeight="1"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2:41" ht="24" customHeight="1"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2:41" ht="24" customHeight="1"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2:41" ht="24" customHeight="1"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2:41" ht="24" customHeight="1"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2:41" ht="24" customHeight="1"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2:41" ht="24" customHeight="1"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2:41" ht="24" customHeight="1"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2:41" ht="24" customHeight="1"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2:41" ht="24" customHeight="1"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2:41" ht="24" customHeight="1"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2:41" ht="24" customHeight="1"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2:41" ht="24" customHeight="1"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2:41" ht="24" customHeight="1"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2:41" ht="24" customHeight="1"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2:41" ht="24" customHeight="1"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2:41" ht="24" customHeight="1"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2:41" ht="24" customHeight="1"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2:41" ht="24" customHeight="1"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2:41" ht="24" customHeight="1"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2:41" ht="24" customHeight="1"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2:41" ht="24" customHeight="1"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2:41" ht="24" customHeight="1"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2:41" ht="24" customHeight="1"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2:41" ht="24" customHeight="1"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2:41" ht="24" customHeight="1"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2:41" ht="24" customHeight="1"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2:41" ht="24" customHeight="1"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2:41" ht="24" customHeight="1"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2:41" ht="24" customHeight="1"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2:41" ht="24" customHeight="1"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2:41" ht="24" customHeight="1"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2:41" ht="24" customHeight="1"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2:41" ht="24" customHeight="1"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2:41" ht="24" customHeight="1"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2:41" ht="24" customHeight="1"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2:41" ht="24" customHeight="1"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2:41" ht="24" customHeight="1"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2:41" ht="24" customHeight="1"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2:41" ht="24" customHeight="1"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2:41" ht="24" customHeight="1"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2:41" ht="24" customHeight="1"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2:41" ht="24" customHeight="1"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2:41" ht="24" customHeight="1"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2:41" ht="24" customHeight="1"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2:41" ht="24" customHeight="1"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2:41" ht="24" customHeight="1"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2:41" ht="24" customHeight="1"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2:41" ht="24" customHeight="1"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2:41" ht="24" customHeight="1"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2:41" ht="24" customHeight="1"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2:41" ht="24" customHeight="1"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2:41" ht="24" customHeight="1"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2:41" ht="24" customHeight="1"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2:41" ht="24" customHeight="1"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2:41" ht="24" customHeight="1"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2:41" ht="24" customHeight="1"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2:41" ht="24" customHeight="1"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2:41" ht="24" customHeight="1"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2:41" ht="24" customHeight="1"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2:41" ht="24" customHeight="1"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2:41" ht="24" customHeight="1"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2:41" ht="24" customHeight="1"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2:41" ht="24" customHeight="1"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2:41" ht="24" customHeight="1"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2:41" ht="24" customHeight="1"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2:41" ht="24" customHeight="1"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2:41" ht="24" customHeight="1"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2:41" ht="24" customHeight="1"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2:41" ht="24" customHeight="1"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2:41" ht="24" customHeight="1"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2:41" ht="24" customHeight="1"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2:41" ht="24" customHeight="1"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2:41" ht="24" customHeight="1"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2:41" ht="24" customHeight="1"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2:41" ht="24" customHeight="1"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2:41" ht="24" customHeight="1"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2:41" ht="24" customHeight="1"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2:41" ht="24" customHeight="1"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2:41" ht="24" customHeight="1"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2:41" ht="24" customHeight="1"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2:41" ht="24" customHeight="1"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2:41" ht="24" customHeight="1"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2:41" ht="24" customHeight="1"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2:41" ht="24" customHeight="1"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2:41" ht="24" customHeight="1"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2:41" ht="24" customHeight="1"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2:41" ht="24" customHeight="1"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2:41" ht="24" customHeight="1"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2:41" ht="24" customHeight="1"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2:41" ht="24" customHeight="1"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2:41" ht="24" customHeight="1"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2:41" ht="24" customHeight="1"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2:41" ht="24" customHeight="1"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2:41" ht="24" customHeight="1"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2:41" ht="24" customHeight="1"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2:41" ht="24" customHeight="1"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2:41" ht="24" customHeight="1"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2:41" ht="24" customHeight="1"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2:41" ht="24" customHeight="1"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2:41" ht="24" customHeight="1"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2:41" ht="24" customHeight="1"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2:41" ht="24" customHeight="1"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2:41" ht="24" customHeight="1"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2:41" ht="24" customHeight="1"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2:41" ht="24" customHeight="1"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2:41" ht="24" customHeight="1"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2:41" ht="24" customHeight="1"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2:41" ht="24" customHeight="1"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2:41" ht="24" customHeight="1"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2:41" ht="24" customHeight="1"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2:41" ht="24" customHeight="1"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2:41" ht="24" customHeight="1"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2:41" ht="24" customHeight="1"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2:41" ht="24" customHeight="1"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2:41" ht="24" customHeight="1"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2:41" ht="24" customHeight="1"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2:41" ht="24" customHeight="1"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2:41" ht="24" customHeight="1"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2:41" ht="24" customHeight="1"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2:41" ht="24" customHeight="1"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2:41" ht="24" customHeight="1"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2:41" ht="24" customHeight="1"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2:41" ht="24" customHeight="1"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2:41" ht="24" customHeight="1"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2:41" ht="24" customHeight="1"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2:41" ht="24" customHeight="1"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2:41" ht="24" customHeight="1"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2:41" ht="24" customHeight="1"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2:41" ht="24" customHeight="1"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2:41" ht="24" customHeight="1"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2:41" ht="24" customHeight="1"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2:41" ht="24" customHeight="1"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2:41" ht="24" customHeight="1"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2:41" ht="24" customHeight="1"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2:41" ht="24" customHeight="1"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2:41" ht="24" customHeight="1"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2:41" ht="24" customHeight="1"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2:41" ht="24" customHeight="1"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2:41" ht="24" customHeight="1"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2:41" ht="24" customHeight="1"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2:41" ht="24" customHeight="1"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2:41" ht="24" customHeight="1"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2:41" ht="24" customHeight="1"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2:41" ht="24" customHeight="1"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2:41" ht="24" customHeight="1"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2:41" ht="24" customHeight="1"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2:41" ht="24" customHeight="1"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2:41" ht="24" customHeight="1"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2:41" ht="24" customHeight="1"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2:41" ht="24" customHeight="1"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2:41" ht="24" customHeight="1"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2:41" ht="24" customHeight="1"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2:41" ht="24" customHeight="1"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2:41" ht="24" customHeight="1"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2:41" ht="24" customHeight="1"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2:41" ht="24" customHeight="1"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2:41" ht="24" customHeight="1"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2:41" ht="24" customHeight="1"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2:41" ht="24" customHeight="1"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2:41" ht="24" customHeight="1"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2:41" ht="24" customHeight="1"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2:41" ht="24" customHeight="1"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2:41" ht="24" customHeight="1"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2:41" ht="24" customHeight="1"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2:41" ht="24" customHeight="1"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2:41" ht="24" customHeight="1"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2:41" ht="24" customHeight="1"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2:41" ht="24" customHeight="1"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2:41" ht="24" customHeight="1"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2:41" ht="24" customHeight="1"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2:41" ht="24" customHeight="1"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2:41" ht="24" customHeight="1"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2:41" ht="24" customHeight="1"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2:41" ht="24" customHeight="1"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2:41" ht="24" customHeight="1"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2:41" ht="24" customHeight="1"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2:41" ht="24" customHeight="1"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2:41" ht="24" customHeight="1"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2:41" ht="24" customHeight="1"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2:41" ht="24" customHeight="1"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2:41" ht="24" customHeight="1"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2:41" ht="24" customHeight="1"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2:41" ht="24" customHeight="1"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2:41" ht="24" customHeight="1"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2:41" ht="24" customHeight="1"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2:41" ht="24" customHeight="1"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2:41" ht="24" customHeight="1"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2:41" ht="24" customHeight="1"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2:41" ht="24" customHeight="1"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2:41" ht="24" customHeight="1"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2:41" ht="24" customHeight="1"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2:41" ht="24" customHeight="1"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2:41" ht="24" customHeight="1"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2:41" ht="24" customHeight="1"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2:41" ht="24" customHeight="1"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2:41" ht="24" customHeight="1"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2:41" ht="24" customHeight="1"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2:41" ht="24" customHeight="1"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2:41" ht="24" customHeight="1"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2:41" ht="24" customHeight="1"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2:41" ht="24" customHeight="1"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2:41" ht="24" customHeight="1"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2:41" ht="24" customHeight="1"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2:41" ht="24" customHeight="1"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2:41" ht="24" customHeight="1"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2:41" ht="24" customHeight="1"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2:41" ht="24" customHeight="1"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2:41" ht="24" customHeight="1"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2:41" ht="24" customHeight="1"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2:41" ht="24" customHeight="1"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2:41" ht="24" customHeight="1"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2:41" ht="24" customHeight="1"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2:41" ht="24" customHeight="1"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2:41" ht="24" customHeight="1"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2:41" ht="24" customHeight="1"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2:41" ht="24" customHeight="1"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2:41" ht="24" customHeight="1"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2:41" ht="24" customHeight="1"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2:41" ht="24" customHeight="1"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2:41" ht="24" customHeight="1"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2:41" ht="24" customHeight="1"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2:41" ht="24" customHeight="1"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2:41" ht="24" customHeight="1"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2:41" ht="24" customHeight="1"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2:41" ht="24" customHeight="1"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2:41" ht="24" customHeight="1"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2:41" ht="24" customHeight="1"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2:41" ht="24" customHeight="1"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2:41" ht="24" customHeight="1"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2:41" ht="24" customHeight="1"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2:41" ht="24" customHeight="1"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2:41" ht="24" customHeight="1"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2:41" ht="24" customHeight="1"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2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2:41" ht="24" customHeight="1"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2:41" ht="24" customHeight="1"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2:41" ht="24" customHeight="1"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2:41" ht="24" customHeight="1"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2:41" ht="24" customHeight="1"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2:41" ht="24" customHeight="1"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2:41" ht="24" customHeight="1"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2:41" ht="24" customHeight="1"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2:41" ht="24" customHeight="1"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2:41" ht="24" customHeight="1"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2:41" ht="24" customHeight="1"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2:41" ht="24" customHeight="1"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122"/>
      <c r="AB497" s="122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2:41" ht="24" customHeight="1"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2:41" ht="24" customHeight="1"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2:41" ht="24" customHeight="1"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2:41" ht="24" customHeight="1"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2:41" ht="24" customHeight="1"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2:41" ht="24" customHeight="1"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2:41" ht="24" customHeight="1"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2:41" ht="24" customHeight="1"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2:41" ht="24" customHeight="1"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2:41" ht="24" customHeight="1"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2:41" ht="24" customHeight="1"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2:41" ht="24" customHeight="1"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2:41" ht="24" customHeight="1"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2:41" ht="24" customHeight="1"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2:41" ht="24" customHeight="1"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2:41" ht="24" customHeight="1"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2:41" ht="24" customHeight="1"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2:41" ht="24" customHeight="1"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2:41" ht="24" customHeight="1"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2:41" ht="24" customHeight="1"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2:41" ht="24" customHeight="1"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2:41" ht="24" customHeight="1"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2:41" ht="24" customHeight="1"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2:41" ht="24" customHeight="1"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2:41" ht="24" customHeight="1"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2:41" ht="24" customHeight="1"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2:41" ht="24" customHeight="1"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2:41" ht="24" customHeight="1"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2:41" ht="24" customHeight="1"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2:41" ht="24" customHeight="1"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2:41" ht="24" customHeight="1"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2:41" ht="24" customHeight="1"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2:41" ht="24" customHeight="1"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2:41" ht="24" customHeight="1"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2:41" ht="24" customHeight="1"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2:41" ht="24" customHeight="1"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2:41" ht="24" customHeight="1"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2:41" ht="24" customHeight="1"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2:41" ht="24" customHeight="1"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2:41" ht="24" customHeight="1"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2:41" ht="24" customHeight="1"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2:41" ht="24" customHeight="1"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2:41" ht="24" customHeight="1"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2:41" ht="24" customHeight="1"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2:41" ht="24" customHeight="1"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2:41" ht="24" customHeight="1"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2:41" ht="24" customHeight="1"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2:41" ht="24" customHeight="1"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2:41" ht="24" customHeight="1"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2:41" ht="24" customHeight="1"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2:41" ht="24" customHeight="1"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2:41" ht="24" customHeight="1"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2:41" ht="24" customHeight="1"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2:41" ht="24" customHeight="1"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2:41" ht="24" customHeight="1"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2:41" ht="24" customHeight="1"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2:41" ht="24" customHeight="1"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2:41" ht="24" customHeight="1"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2:41" ht="24" customHeight="1"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2:41" ht="24" customHeight="1"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2:41" ht="24" customHeight="1"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2:41" ht="24" customHeight="1"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2:41" ht="24" customHeight="1"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2:41" ht="24" customHeight="1"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2:41" ht="24" customHeight="1"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2:41" ht="24" customHeight="1"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2:41" ht="24" customHeight="1"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2:41" ht="24" customHeight="1"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2:41" ht="24" customHeight="1"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2:41" ht="24" customHeight="1"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2:41" ht="24" customHeight="1"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2:41" ht="24" customHeight="1"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2:41" ht="24" customHeight="1"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2:41" ht="24" customHeight="1"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2:41" ht="24" customHeight="1"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2:41" ht="24" customHeight="1"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2:41" ht="24" customHeight="1"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2:41" ht="24" customHeight="1"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2:41" ht="24" customHeight="1"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2:41" ht="24" customHeight="1"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2:41" ht="24" customHeight="1"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2:41" ht="24" customHeight="1"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2:41" ht="24" customHeight="1"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2:41" ht="24" customHeight="1"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2:41" ht="24" customHeight="1"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2:41" ht="24" customHeight="1"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2:41" ht="24" customHeight="1"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2:41" ht="24" customHeight="1"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2:41" ht="24" customHeight="1"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2:41" ht="24" customHeight="1"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2:41" ht="24" customHeight="1"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2:41" ht="24" customHeight="1"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2:41" ht="24" customHeight="1"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2:41" ht="24" customHeight="1"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2:41" ht="24" customHeight="1"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2:41" ht="24" customHeight="1"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2:41" ht="24" customHeight="1"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2:41" ht="24" customHeight="1"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2:41" ht="24" customHeight="1"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2:41" ht="24" customHeight="1"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2:41" ht="24" customHeight="1"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2:41" ht="24" customHeight="1"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2:41" ht="24" customHeight="1"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2:41" ht="24" customHeight="1"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2:41" ht="24" customHeight="1"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2:41" ht="24" customHeight="1"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2:41" ht="24" customHeight="1"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2:41" ht="24" customHeight="1"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2:41" ht="24" customHeight="1"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2:41" ht="24" customHeight="1"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2:41" ht="24" customHeight="1"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2:41" ht="24" customHeight="1"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2:41" ht="24" customHeight="1"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2:41" ht="24" customHeight="1"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2:41" ht="24" customHeight="1"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2:41" ht="24" customHeight="1"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2:41" ht="24" customHeight="1"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2:41" ht="24" customHeight="1"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2:41" ht="24" customHeight="1"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2:41" ht="24" customHeight="1"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2:41" ht="24" customHeight="1"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2:41" ht="24" customHeight="1"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2:41" ht="24" customHeight="1"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2:41" ht="24" customHeight="1"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2:41" ht="24" customHeight="1"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2:41" ht="24" customHeight="1"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2:41" ht="24" customHeight="1"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2:41" ht="24" customHeight="1"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2:41" ht="24" customHeight="1"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2:41" ht="24" customHeight="1"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2:41" ht="24" customHeight="1"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2:41" ht="24" customHeight="1"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2:41" ht="24" customHeight="1"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2:41" ht="24" customHeight="1"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2:41" ht="24" customHeight="1"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2:41" ht="24" customHeight="1"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2:41" ht="24" customHeight="1"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2:41" ht="24" customHeight="1"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2:41" ht="24" customHeight="1"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2:41" ht="24" customHeight="1"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2:41" ht="24" customHeight="1"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2:41" ht="24" customHeight="1"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2:41" ht="24" customHeight="1"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2:41" ht="24" customHeight="1"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2:41" ht="24" customHeight="1"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2:41" ht="24" customHeight="1"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2:41" ht="24" customHeight="1"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2:41" ht="24" customHeight="1"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2:41" ht="24" customHeight="1"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2:41" ht="24" customHeight="1"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2:41" ht="24" customHeight="1"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2:41" ht="24" customHeight="1"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2:41" ht="24" customHeight="1"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2:41" ht="24" customHeight="1"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2:41" ht="24" customHeight="1"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2:41" ht="24" customHeight="1"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2:41" ht="24" customHeight="1"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2:41" ht="24" customHeight="1"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2:41" ht="24" customHeight="1"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2:41" ht="24" customHeight="1"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2:41" ht="24" customHeight="1"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2:41" ht="24" customHeight="1"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2:41" ht="24" customHeight="1"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2:41" ht="24" customHeight="1"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2:41" ht="24" customHeight="1"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2:41" ht="24" customHeight="1"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2:41" ht="24" customHeight="1"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2:41" ht="24" customHeight="1"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2:41" ht="24" customHeight="1"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2:41" ht="24" customHeight="1"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2:41" ht="24" customHeight="1"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2:41" ht="24" customHeight="1"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2:41" ht="24" customHeight="1"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2:41" ht="24" customHeight="1"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2:41" ht="24" customHeight="1"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2:41" ht="24" customHeight="1"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2:41" ht="24" customHeight="1"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2:41" ht="24" customHeight="1"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2:41" ht="24" customHeight="1"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2:41" ht="24" customHeight="1"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2:41" ht="24" customHeight="1"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2:41" ht="24" customHeight="1"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2:41" ht="24" customHeight="1"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2:41" ht="24" customHeight="1"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2:41" ht="24" customHeight="1"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2:41" ht="24" customHeight="1"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2:41" ht="24" customHeight="1"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2:41" ht="24" customHeight="1"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2:41" ht="24" customHeight="1"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2:41" ht="24" customHeight="1"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2:41" ht="24" customHeight="1"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2:41" ht="24" customHeight="1"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2:41" ht="24" customHeight="1"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2:41" ht="24" customHeight="1"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2:41" ht="24" customHeight="1"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2:41" ht="24" customHeight="1"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2:41" ht="24" customHeight="1"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2:41" ht="24" customHeight="1"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2:41" ht="24" customHeight="1"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2:41" ht="24" customHeight="1"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2:41" ht="24" customHeight="1"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2:41" ht="24" customHeight="1"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2:41" ht="24" customHeight="1"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2:41" ht="24" customHeight="1"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2:41" ht="24" customHeight="1"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2:41" ht="24" customHeight="1"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2:41" ht="24" customHeight="1"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2:41" ht="24" customHeight="1"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2:41" ht="24" customHeight="1"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2:41" ht="24" customHeight="1"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2:41" ht="24" customHeight="1"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2:41" ht="24" customHeight="1"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2:41" ht="24" customHeight="1"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2:41" ht="24" customHeight="1"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2:41" ht="24" customHeight="1"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2:41" ht="24" customHeight="1"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2:41" ht="24" customHeight="1"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2:41" ht="24" customHeight="1"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2:41" ht="24" customHeight="1"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2:41" ht="24" customHeight="1"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2:41" ht="24" customHeight="1"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2:41" ht="24" customHeight="1"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2:41" ht="24" customHeight="1"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2:41" ht="24" customHeight="1"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2:41" ht="24" customHeight="1"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2:41" ht="24" customHeight="1"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2:41" ht="24" customHeight="1"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2:41" ht="24" customHeight="1"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2:41" ht="24" customHeight="1"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2:41" ht="24" customHeight="1"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2:41" ht="24" customHeight="1"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2:41" ht="24" customHeight="1"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2:41" ht="24" customHeight="1"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2:41" ht="24" customHeight="1"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2:41" ht="24" customHeight="1"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2:41" ht="24" customHeight="1"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2:41" ht="24" customHeight="1"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2:41" ht="24" customHeight="1"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2:41" ht="24" customHeight="1"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2:41" ht="24" customHeight="1"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2:41" ht="24" customHeight="1"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2:41" ht="24" customHeight="1"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2:41" ht="24" customHeight="1"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2:41" ht="24" customHeight="1"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2:41" ht="24" customHeight="1"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2:41" ht="24" customHeight="1"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2:41" ht="24" customHeight="1"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2:41" ht="24" customHeight="1"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2:41" ht="24" customHeight="1"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2:41" ht="24" customHeight="1"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2:41" ht="24" customHeight="1"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2:41" ht="24" customHeight="1"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2:41" ht="24" customHeight="1"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2:41" ht="24" customHeight="1"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2:41" ht="24" customHeight="1"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2:41" ht="24" customHeight="1"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2:41" ht="24" customHeight="1"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2:41" ht="24" customHeight="1"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2:41" ht="24" customHeight="1"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2:41" ht="24" customHeight="1"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2:41" ht="24" customHeight="1"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2:41" ht="24" customHeight="1"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2:41" ht="24" customHeight="1"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2:41" ht="24" customHeight="1"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2:41" ht="24" customHeight="1"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2:41" ht="24" customHeight="1"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2:41" ht="24" customHeight="1"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  <c r="AA764" s="122"/>
      <c r="AB764" s="122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2:41" ht="24" customHeight="1"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  <c r="AA765" s="122"/>
      <c r="AB765" s="122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2:41" ht="24" customHeight="1"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2:41" ht="24" customHeight="1"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  <c r="AA767" s="122"/>
      <c r="AB767" s="122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2:41" ht="24" customHeight="1"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  <c r="AA768" s="122"/>
      <c r="AB768" s="122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2:41" ht="24" customHeight="1"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  <c r="AA769" s="122"/>
      <c r="AB769" s="122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2:41" ht="24" customHeight="1"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  <c r="AA770" s="122"/>
      <c r="AB770" s="122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2:41" ht="24" customHeight="1"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2:41" ht="24" customHeight="1"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  <c r="AA772" s="122"/>
      <c r="AB772" s="122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2:41" ht="24" customHeight="1"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  <c r="AA773" s="122"/>
      <c r="AB773" s="122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2:41" ht="24" customHeight="1"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  <c r="AA774" s="122"/>
      <c r="AB774" s="122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2:41" ht="24" customHeight="1"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  <c r="AA775" s="122"/>
      <c r="AB775" s="122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2:41" ht="24" customHeight="1"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  <c r="AA776" s="122"/>
      <c r="AB776" s="122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2:41" ht="24" customHeight="1"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  <c r="AA777" s="122"/>
      <c r="AB777" s="122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2:41" ht="24" customHeight="1"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2:41" ht="24" customHeight="1"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2:41" ht="24" customHeight="1"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2:41" ht="24" customHeight="1"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2:41" ht="24" customHeight="1"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2:41" ht="24" customHeight="1"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2:41" ht="24" customHeight="1"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2:41" ht="24" customHeight="1"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/>
      <c r="AB785" s="122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2:41" ht="24" customHeight="1"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/>
      <c r="AB786" s="122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2:41" ht="24" customHeight="1"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2:41" ht="24" customHeight="1"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2:41" ht="24" customHeight="1"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2:41" ht="24" customHeight="1"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2:41" ht="24" customHeight="1"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2:41" ht="24" customHeight="1"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/>
      <c r="AB792" s="122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2:41" ht="24" customHeight="1"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/>
      <c r="AB793" s="122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2:41" ht="24" customHeight="1"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/>
      <c r="AB794" s="122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2:41" ht="24" customHeight="1"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2:41" ht="24" customHeight="1"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2:41" ht="24" customHeight="1"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  <c r="AA797" s="122"/>
      <c r="AB797" s="122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2:41" ht="24" customHeight="1"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  <c r="AA798" s="122"/>
      <c r="AB798" s="122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2:41" ht="24" customHeight="1"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2:41" ht="24" customHeight="1"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  <c r="AA800" s="122"/>
      <c r="AB800" s="122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2:41" ht="24" customHeight="1"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  <c r="AA801" s="122"/>
      <c r="AB801" s="122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2:41" ht="24" customHeight="1"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  <c r="AA802" s="122"/>
      <c r="AB802" s="122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2:41" ht="24" customHeight="1"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  <c r="AA803" s="122"/>
      <c r="AB803" s="122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2:41" ht="24" customHeight="1"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  <c r="AA804" s="122"/>
      <c r="AB804" s="122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2:41" ht="24" customHeight="1"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  <c r="AA805" s="122"/>
      <c r="AB805" s="122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2:41" ht="24" customHeight="1"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  <c r="AA806" s="122"/>
      <c r="AB806" s="122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2:41" ht="24" customHeight="1"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  <c r="AA807" s="122"/>
      <c r="AB807" s="122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2:41" ht="24" customHeight="1"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  <c r="AA808" s="122"/>
      <c r="AB808" s="122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2:41" ht="24" customHeight="1"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  <c r="AA809" s="122"/>
      <c r="AB809" s="122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2:41" ht="24" customHeight="1"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  <c r="AA810" s="122"/>
      <c r="AB810" s="122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2:41" ht="24" customHeight="1"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  <c r="AA811" s="122"/>
      <c r="AB811" s="122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2:41" ht="24" customHeight="1"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  <c r="AA812" s="122"/>
      <c r="AB812" s="122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2:41" ht="24" customHeight="1"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  <c r="AA813" s="122"/>
      <c r="AB813" s="122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2:41" ht="24" customHeight="1"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2:41" ht="24" customHeight="1"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  <c r="AA815" s="122"/>
      <c r="AB815" s="122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2:41" ht="24" customHeight="1"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  <c r="AA816" s="122"/>
      <c r="AB816" s="122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2:41" ht="24" customHeight="1"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  <c r="AA817" s="122"/>
      <c r="AB817" s="122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2:41" ht="24" customHeight="1"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  <c r="AA818" s="122"/>
      <c r="AB818" s="122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2:41" ht="24" customHeight="1"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  <c r="AA819" s="122"/>
      <c r="AB819" s="122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2:41" ht="24" customHeight="1"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  <c r="AA820" s="122"/>
      <c r="AB820" s="122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2:41" ht="24" customHeight="1"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  <c r="AA821" s="122"/>
      <c r="AB821" s="122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2:41" ht="24" customHeight="1"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  <c r="AA822" s="122"/>
      <c r="AB822" s="122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2:41" ht="24" customHeight="1"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  <c r="AA823" s="122"/>
      <c r="AB823" s="122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2:41" ht="24" customHeight="1"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  <c r="AA824" s="122"/>
      <c r="AB824" s="122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2:41" ht="24" customHeight="1"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  <c r="AA825" s="122"/>
      <c r="AB825" s="122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2:41" ht="24" customHeight="1"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  <c r="AA826" s="122"/>
      <c r="AB826" s="122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2:41" ht="24" customHeight="1"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  <c r="AA827" s="122"/>
      <c r="AB827" s="122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2:41" ht="24" customHeight="1"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  <c r="AA828" s="122"/>
      <c r="AB828" s="122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2:41" ht="24" customHeight="1"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  <c r="AA829" s="122"/>
      <c r="AB829" s="122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2:41" ht="24" customHeight="1"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  <c r="AA830" s="122"/>
      <c r="AB830" s="122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2:41" ht="24" customHeight="1"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  <c r="AA831" s="122"/>
      <c r="AB831" s="122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2:41" ht="24" customHeight="1"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2:41" ht="24" customHeight="1"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2:41" ht="24" customHeight="1"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  <c r="AA834" s="122"/>
      <c r="AB834" s="122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2:41" ht="24" customHeight="1"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  <c r="AA835" s="122"/>
      <c r="AB835" s="122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2:41" ht="24" customHeight="1"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  <c r="AA836" s="122"/>
      <c r="AB836" s="122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2:41" ht="24" customHeight="1"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2:41" ht="24" customHeight="1"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2:41" ht="24" customHeight="1"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2:41" ht="24" customHeight="1"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2:41" ht="24" customHeight="1"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  <c r="AA841" s="122"/>
      <c r="AB841" s="122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2:41" ht="24" customHeight="1"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  <c r="AA842" s="122"/>
      <c r="AB842" s="122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2:41" ht="24" customHeight="1"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  <c r="AA843" s="122"/>
      <c r="AB843" s="122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2:41" ht="24" customHeight="1"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  <c r="AA844" s="122"/>
      <c r="AB844" s="122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2:41" ht="24" customHeight="1"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  <c r="AA845" s="122"/>
      <c r="AB845" s="122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2:41" ht="24" customHeight="1"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  <c r="AA846" s="122"/>
      <c r="AB846" s="122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2:41" ht="24" customHeight="1"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  <c r="AA847" s="122"/>
      <c r="AB847" s="122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2:41" ht="24" customHeight="1"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  <c r="AA848" s="122"/>
      <c r="AB848" s="122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2:41" ht="24" customHeight="1"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  <c r="AA849" s="122"/>
      <c r="AB849" s="122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2:41" ht="24" customHeight="1"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  <c r="AA850" s="122"/>
      <c r="AB850" s="122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2:41" ht="24" customHeight="1"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  <c r="AA851" s="122"/>
      <c r="AB851" s="122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2:41" ht="24" customHeight="1"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  <c r="AA852" s="122"/>
      <c r="AB852" s="122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2:41" ht="24" customHeight="1"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  <c r="AA853" s="122"/>
      <c r="AB853" s="122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2:41" ht="24" customHeight="1"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  <c r="AA854" s="122"/>
      <c r="AB854" s="122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2:41" ht="24" customHeight="1"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  <c r="AA855" s="122"/>
      <c r="AB855" s="122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2:41" ht="24" customHeight="1"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  <c r="AA856" s="122"/>
      <c r="AB856" s="122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2:41" ht="24" customHeight="1"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  <c r="AA857" s="122"/>
      <c r="AB857" s="122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2:41" ht="24" customHeight="1"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  <c r="AA858" s="122"/>
      <c r="AB858" s="122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2:41" ht="24" customHeight="1"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  <c r="AA859" s="122"/>
      <c r="AB859" s="122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2:41" ht="24" customHeight="1"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  <c r="AA860" s="122"/>
      <c r="AB860" s="122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2:41" ht="24" customHeight="1"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  <c r="AA861" s="122"/>
      <c r="AB861" s="122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2:41" ht="24" customHeight="1"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  <c r="AA862" s="122"/>
      <c r="AB862" s="122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2:41" ht="24" customHeight="1"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  <c r="AA863" s="122"/>
      <c r="AB863" s="122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2:41" ht="24" customHeight="1"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  <c r="AA864" s="122"/>
      <c r="AB864" s="122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2:41" ht="24" customHeight="1"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  <c r="AA865" s="122"/>
      <c r="AB865" s="122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2:41" ht="24" customHeight="1"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  <c r="AA866" s="122"/>
      <c r="AB866" s="122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2:41" ht="24" customHeight="1"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  <c r="AA867" s="122"/>
      <c r="AB867" s="122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2:41" ht="24" customHeight="1"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  <c r="AA868" s="122"/>
      <c r="AB868" s="122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2:41" ht="24" customHeight="1"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  <c r="AA869" s="122"/>
      <c r="AB869" s="122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2:41" ht="24" customHeight="1"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  <c r="AA870" s="122"/>
      <c r="AB870" s="122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2:41" ht="24" customHeight="1"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  <c r="AA871" s="122"/>
      <c r="AB871" s="122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2:41" ht="24" customHeight="1"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  <c r="AA872" s="122"/>
      <c r="AB872" s="122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2:41" ht="24" customHeight="1"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  <c r="AA873" s="122"/>
      <c r="AB873" s="122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2:41" ht="24" customHeight="1"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  <c r="AA874" s="122"/>
      <c r="AB874" s="122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2:41" ht="24" customHeight="1"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  <c r="AA875" s="122"/>
      <c r="AB875" s="122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2:41" ht="24" customHeight="1"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  <c r="AA876" s="122"/>
      <c r="AB876" s="122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2:41" ht="24" customHeight="1"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  <c r="AA877" s="122"/>
      <c r="AB877" s="122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2:41" ht="24" customHeight="1"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  <c r="AA878" s="122"/>
      <c r="AB878" s="122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2:41" ht="24" customHeight="1"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  <c r="AA879" s="122"/>
      <c r="AB879" s="122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2:41" ht="24" customHeight="1"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  <c r="AA880" s="122"/>
      <c r="AB880" s="122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2:41" ht="24" customHeight="1"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2:41" ht="24" customHeight="1"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2:41" ht="24" customHeight="1"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  <c r="AA883" s="122"/>
      <c r="AB883" s="122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2:41" ht="24" customHeight="1"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  <c r="AA884" s="122"/>
      <c r="AB884" s="122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2:41" ht="24" customHeight="1"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  <c r="AA885" s="122"/>
      <c r="AB885" s="122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2:41" ht="24" customHeight="1"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  <c r="AA886" s="122"/>
      <c r="AB886" s="122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2:41" ht="24" customHeight="1"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  <c r="AA887" s="122"/>
      <c r="AB887" s="122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2:41" ht="24" customHeight="1"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  <c r="AA888" s="122"/>
      <c r="AB888" s="122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2:41" ht="24" customHeight="1"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  <c r="AA889" s="122"/>
      <c r="AB889" s="122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2:41" ht="24" customHeight="1"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  <c r="AA890" s="122"/>
      <c r="AB890" s="122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2:41" ht="24" customHeight="1"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  <c r="AA891" s="122"/>
      <c r="AB891" s="122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2:41" ht="24" customHeight="1"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  <c r="AA892" s="122"/>
      <c r="AB892" s="122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2:41" ht="24" customHeight="1"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  <c r="AA893" s="122"/>
      <c r="AB893" s="122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2:41" ht="24" customHeight="1"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  <c r="AA894" s="122"/>
      <c r="AB894" s="122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2:41" ht="24" customHeight="1"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  <c r="AA895" s="122"/>
      <c r="AB895" s="122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2:41" ht="24" customHeight="1"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  <c r="AA896" s="122"/>
      <c r="AB896" s="122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2:41" ht="24" customHeight="1"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  <c r="AA897" s="122"/>
      <c r="AB897" s="122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2:41" ht="24" customHeight="1"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  <c r="AA898" s="122"/>
      <c r="AB898" s="122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2:41" ht="24" customHeight="1"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  <c r="AA899" s="122"/>
      <c r="AB899" s="122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2:41" ht="24" customHeight="1"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  <c r="AA900" s="122"/>
      <c r="AB900" s="122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2:41" ht="24" customHeight="1"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  <c r="AA901" s="122"/>
      <c r="AB901" s="122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2:41" ht="24" customHeight="1"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  <c r="AA902" s="122"/>
      <c r="AB902" s="122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2:41" ht="24" customHeight="1"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  <c r="AA903" s="122"/>
      <c r="AB903" s="122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2:41" ht="24" customHeight="1"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  <c r="AA904" s="122"/>
      <c r="AB904" s="122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2:41" ht="24" customHeight="1"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  <c r="AA905" s="122"/>
      <c r="AB905" s="122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2:41" ht="24" customHeight="1"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  <c r="AA906" s="122"/>
      <c r="AB906" s="122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2:41" ht="24" customHeight="1"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  <c r="AA907" s="122"/>
      <c r="AB907" s="122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2:41" ht="24" customHeight="1"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  <c r="AA908" s="122"/>
      <c r="AB908" s="122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2:41" ht="24" customHeight="1"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  <c r="AA909" s="122"/>
      <c r="AB909" s="122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2:41" ht="24" customHeight="1"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  <c r="AA910" s="122"/>
      <c r="AB910" s="122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2:41" ht="24" customHeight="1"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  <c r="AA911" s="122"/>
      <c r="AB911" s="122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2:41" ht="24" customHeight="1"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  <c r="AA912" s="122"/>
      <c r="AB912" s="122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2:41" ht="24" customHeight="1"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  <c r="AA913" s="122"/>
      <c r="AB913" s="122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2:41" ht="24" customHeight="1"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  <c r="AA914" s="122"/>
      <c r="AB914" s="122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2:41" ht="24" customHeight="1"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  <c r="AA915" s="122"/>
      <c r="AB915" s="122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2:41" ht="24" customHeight="1"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  <c r="AA916" s="122"/>
      <c r="AB916" s="122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2:41" ht="24" customHeight="1"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  <c r="AA917" s="122"/>
      <c r="AB917" s="122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2:41" ht="24" customHeight="1"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  <c r="AA918" s="122"/>
      <c r="AB918" s="122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2:41" ht="24" customHeight="1"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  <c r="AA919" s="122"/>
      <c r="AB919" s="122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2:41" ht="24" customHeight="1"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  <c r="AA920" s="122"/>
      <c r="AB920" s="122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2:41" ht="24" customHeight="1"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  <c r="AA921" s="122"/>
      <c r="AB921" s="122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2:41" ht="24" customHeight="1"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  <c r="AA922" s="122"/>
      <c r="AB922" s="122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2:41" ht="24" customHeight="1"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2:41" ht="24" customHeight="1"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2:41" ht="24" customHeight="1"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  <c r="AA925" s="122"/>
      <c r="AB925" s="122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2:41" ht="24" customHeight="1"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  <c r="AA926" s="122"/>
      <c r="AB926" s="122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2:41" ht="24" customHeight="1"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  <c r="AA927" s="122"/>
      <c r="AB927" s="122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2:41" ht="24" customHeight="1"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  <c r="AA928" s="122"/>
      <c r="AB928" s="122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2:41" ht="24" customHeight="1"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  <c r="AA929" s="122"/>
      <c r="AB929" s="122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2:41" ht="24" customHeight="1"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  <c r="AA930" s="122"/>
      <c r="AB930" s="122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2:41" ht="24" customHeight="1"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  <c r="AA931" s="122"/>
      <c r="AB931" s="122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2:41" ht="24" customHeight="1"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  <c r="AA932" s="122"/>
      <c r="AB932" s="122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2:41" ht="24" customHeight="1"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  <c r="AA933" s="122"/>
      <c r="AB933" s="122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2:41" ht="24" customHeight="1"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  <c r="AA934" s="122"/>
      <c r="AB934" s="122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2:41" ht="24" customHeight="1"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  <c r="AA935" s="122"/>
      <c r="AB935" s="122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2:41" ht="24" customHeight="1"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  <c r="AA936" s="122"/>
      <c r="AB936" s="122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2:41" ht="24" customHeight="1"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  <c r="AA937" s="122"/>
      <c r="AB937" s="122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2:41" ht="24" customHeight="1"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  <c r="AA938" s="122"/>
      <c r="AB938" s="122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2:41" ht="24" customHeight="1"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  <c r="AA939" s="122"/>
      <c r="AB939" s="122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2:41" ht="24" customHeight="1"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  <c r="AA940" s="122"/>
      <c r="AB940" s="122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2:41" ht="24" customHeight="1"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  <c r="AA941" s="122"/>
      <c r="AB941" s="122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2:41" ht="24" customHeight="1"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  <c r="AA942" s="122"/>
      <c r="AB942" s="122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2:41" ht="24" customHeight="1"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  <c r="AA943" s="122"/>
      <c r="AB943" s="122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2:41" ht="24" customHeight="1"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  <c r="AA944" s="122"/>
      <c r="AB944" s="122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2:41" ht="24" customHeight="1"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  <c r="AA945" s="122"/>
      <c r="AB945" s="122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2:41" ht="24" customHeight="1"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  <c r="AA946" s="122"/>
      <c r="AB946" s="122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2:41" ht="24" customHeight="1"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  <c r="AA947" s="122"/>
      <c r="AB947" s="122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2:41" ht="24" customHeight="1"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  <c r="AA948" s="122"/>
      <c r="AB948" s="122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2:41" ht="24" customHeight="1"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  <c r="AA949" s="122"/>
      <c r="AB949" s="122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2:41" ht="24" customHeight="1"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  <c r="AA950" s="122"/>
      <c r="AB950" s="122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2:41" ht="24" customHeight="1"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  <c r="AA951" s="122"/>
      <c r="AB951" s="122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2:41" ht="24" customHeight="1"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  <c r="AA952" s="122"/>
      <c r="AB952" s="122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2:41" ht="24" customHeight="1"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  <c r="AA953" s="122"/>
      <c r="AB953" s="122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2:41" ht="24" customHeight="1"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  <c r="AA954" s="122"/>
      <c r="AB954" s="122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2:41" ht="24" customHeight="1"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  <c r="AA955" s="122"/>
      <c r="AB955" s="122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2:41" ht="24" customHeight="1"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  <c r="AA956" s="122"/>
      <c r="AB956" s="122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2:41" ht="24" customHeight="1"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  <c r="AA957" s="122"/>
      <c r="AB957" s="122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2:41" ht="24" customHeight="1"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  <c r="AA958" s="122"/>
      <c r="AB958" s="122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2:41" ht="24" customHeight="1"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  <c r="AA959" s="122"/>
      <c r="AB959" s="122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2:41" ht="24" customHeight="1"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  <c r="AA960" s="122"/>
      <c r="AB960" s="122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2:41" ht="24" customHeight="1"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  <c r="AA961" s="122"/>
      <c r="AB961" s="122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2:41" ht="24" customHeight="1"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  <c r="AA962" s="122"/>
      <c r="AB962" s="122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2:41" ht="24" customHeight="1"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  <c r="AA963" s="122"/>
      <c r="AB963" s="122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2:41" ht="24" customHeight="1"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  <c r="AA964" s="122"/>
      <c r="AB964" s="122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2:41" ht="24" customHeight="1"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  <c r="AA965" s="122"/>
      <c r="AB965" s="122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2:41" ht="24" customHeight="1"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  <c r="AA966" s="122"/>
      <c r="AB966" s="122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2:41" ht="24" customHeight="1"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  <c r="AA967" s="122"/>
      <c r="AB967" s="122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2:41" ht="24" customHeight="1"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  <c r="AA968" s="122"/>
      <c r="AB968" s="122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2:41" ht="24" customHeight="1"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2:41" ht="24" customHeight="1"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2:41" ht="24" customHeight="1"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  <c r="AA971" s="122"/>
      <c r="AB971" s="122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2:41" ht="24" customHeight="1"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  <c r="AA972" s="122"/>
      <c r="AB972" s="122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2:41" ht="24" customHeight="1"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  <c r="AA973" s="122"/>
      <c r="AB973" s="122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2:41" ht="24" customHeight="1"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  <c r="AA974" s="122"/>
      <c r="AB974" s="122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2:41" ht="24" customHeight="1"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  <c r="AA975" s="122"/>
      <c r="AB975" s="122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2:41" ht="24" customHeight="1"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  <c r="AA976" s="122"/>
      <c r="AB976" s="122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2:41" ht="24" customHeight="1"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  <c r="AA977" s="122"/>
      <c r="AB977" s="122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2:41" ht="24" customHeight="1"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  <c r="AA978" s="122"/>
      <c r="AB978" s="122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2:41" ht="24" customHeight="1"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  <c r="AA979" s="122"/>
      <c r="AB979" s="122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2:41" ht="24" customHeight="1"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  <c r="AA980" s="122"/>
      <c r="AB980" s="122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2:41" ht="24" customHeight="1"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  <c r="AA981" s="122"/>
      <c r="AB981" s="122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2:41" ht="24" customHeight="1"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  <c r="AA982" s="122"/>
      <c r="AB982" s="122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2:41" ht="24" customHeight="1"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  <c r="AA983" s="122"/>
      <c r="AB983" s="122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2:41" ht="24" customHeight="1"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  <c r="AA984" s="122"/>
      <c r="AB984" s="122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2:41" ht="24" customHeight="1"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  <c r="AA985" s="122"/>
      <c r="AB985" s="122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2:41" ht="24" customHeight="1"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  <c r="AA986" s="122"/>
      <c r="AB986" s="122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2:41" ht="24" customHeight="1"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  <c r="AA987" s="122"/>
      <c r="AB987" s="122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2:41" ht="24" customHeight="1"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  <c r="AA988" s="122"/>
      <c r="AB988" s="122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2:41" ht="24" customHeight="1"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  <c r="AA989" s="122"/>
      <c r="AB989" s="122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2:41" ht="24" customHeight="1"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  <c r="AA990" s="122"/>
      <c r="AB990" s="122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2:41" ht="24" customHeight="1"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  <c r="AA991" s="122"/>
      <c r="AB991" s="122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2:41" ht="24" customHeight="1"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  <c r="AA992" s="122"/>
      <c r="AB992" s="122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2:41" ht="24" customHeight="1"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  <c r="AA993" s="122"/>
      <c r="AB993" s="122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2:41" ht="24" customHeight="1"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  <c r="AA994" s="122"/>
      <c r="AB994" s="122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2:41" ht="24" customHeight="1"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  <c r="AA995" s="122"/>
      <c r="AB995" s="122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2:41" ht="24" customHeight="1"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  <c r="AA996" s="122"/>
      <c r="AB996" s="122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2:41" ht="24" customHeight="1"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  <c r="AA997" s="122"/>
      <c r="AB997" s="122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2:41" ht="24" customHeight="1"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  <c r="AA998" s="122"/>
      <c r="AB998" s="122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2:41" ht="24" customHeight="1"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  <c r="AA999" s="122"/>
      <c r="AB999" s="122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2:41" ht="15" customHeight="1">
      <c r="N1000" s="122"/>
      <c r="O1000" s="122"/>
    </row>
  </sheetData>
  <mergeCells count="56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2:B23"/>
    <mergeCell ref="C22:J23"/>
    <mergeCell ref="A25:A26"/>
    <mergeCell ref="B25:C26"/>
    <mergeCell ref="D25:D26"/>
    <mergeCell ref="E25:E26"/>
    <mergeCell ref="F25:T25"/>
    <mergeCell ref="B15:C15"/>
    <mergeCell ref="B16:C16"/>
    <mergeCell ref="B17:C17"/>
    <mergeCell ref="B18:C18"/>
    <mergeCell ref="B19:C19"/>
    <mergeCell ref="A20:C20"/>
    <mergeCell ref="B9:C9"/>
    <mergeCell ref="B10:C10"/>
    <mergeCell ref="B11:C11"/>
    <mergeCell ref="B12:C12"/>
    <mergeCell ref="B13:C13"/>
    <mergeCell ref="B14:C14"/>
    <mergeCell ref="M4:M5"/>
    <mergeCell ref="N4:N5"/>
    <mergeCell ref="O4:O5"/>
    <mergeCell ref="B6:C6"/>
    <mergeCell ref="B7:C7"/>
    <mergeCell ref="B8:C8"/>
    <mergeCell ref="E3:M3"/>
    <mergeCell ref="A4:A5"/>
    <mergeCell ref="B4:C5"/>
    <mergeCell ref="D4:D5"/>
    <mergeCell ref="E4:E5"/>
    <mergeCell ref="F4:H4"/>
    <mergeCell ref="I4:I5"/>
    <mergeCell ref="J4:J5"/>
    <mergeCell ref="K4:K5"/>
    <mergeCell ref="L4:L5"/>
    <mergeCell ref="A1:B1"/>
    <mergeCell ref="C1:K1"/>
    <mergeCell ref="L1:M1"/>
    <mergeCell ref="A2:B2"/>
    <mergeCell ref="C2:K2"/>
    <mergeCell ref="L2:M2"/>
  </mergeCells>
  <conditionalFormatting sqref="N6:N19">
    <cfRule type="duplicateValues" dxfId="0" priority="1"/>
  </conditionalFormatting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960"/>
  <sheetViews>
    <sheetView zoomScale="70" zoomScaleNormal="70" workbookViewId="0">
      <pane xSplit="2" ySplit="5" topLeftCell="C6" activePane="bottomRight" state="frozen"/>
      <selection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12.625" defaultRowHeight="15" customHeight="1"/>
  <cols>
    <col min="1" max="1" width="9" style="132" customWidth="1"/>
    <col min="2" max="2" width="50.875" style="132" customWidth="1"/>
    <col min="3" max="3" width="16" style="132" customWidth="1"/>
    <col min="4" max="4" width="12.875" style="132" customWidth="1"/>
    <col min="5" max="5" width="11.625" style="132" customWidth="1"/>
    <col min="6" max="6" width="12.25" style="132" customWidth="1"/>
    <col min="7" max="7" width="11.25" style="132" customWidth="1"/>
    <col min="8" max="8" width="10.375" style="132" customWidth="1"/>
    <col min="9" max="9" width="10" style="132" customWidth="1"/>
    <col min="10" max="10" width="11.125" style="132" customWidth="1"/>
    <col min="11" max="11" width="10.375" style="132" customWidth="1"/>
    <col min="12" max="12" width="10.125" style="132" customWidth="1"/>
    <col min="13" max="13" width="11.125" style="132" customWidth="1"/>
    <col min="14" max="14" width="10.625" style="132" customWidth="1"/>
    <col min="15" max="15" width="12.5" style="132" customWidth="1"/>
    <col min="16" max="16" width="11" style="132" customWidth="1"/>
    <col min="17" max="17" width="10.75" style="132" customWidth="1"/>
    <col min="18" max="18" width="10.25" style="132" customWidth="1"/>
    <col min="19" max="19" width="10.375" style="132" customWidth="1"/>
    <col min="20" max="20" width="10" style="132" customWidth="1"/>
    <col min="21" max="21" width="10.375" style="132" customWidth="1"/>
    <col min="22" max="22" width="10.625" style="132" customWidth="1"/>
    <col min="23" max="23" width="11.125" style="132" customWidth="1"/>
    <col min="24" max="24" width="10.25" style="132" customWidth="1"/>
    <col min="25" max="25" width="10.5" style="132" customWidth="1"/>
    <col min="26" max="26" width="11.75" style="132" customWidth="1"/>
    <col min="27" max="16384" width="12.625" style="132"/>
  </cols>
  <sheetData>
    <row r="1" spans="1:187" ht="26.25" customHeight="1">
      <c r="A1" s="123"/>
      <c r="B1" s="124" t="s">
        <v>86</v>
      </c>
      <c r="C1" s="125" t="s">
        <v>1</v>
      </c>
      <c r="D1" s="125"/>
      <c r="E1" s="125"/>
      <c r="F1" s="125"/>
      <c r="G1" s="125"/>
      <c r="H1" s="126"/>
      <c r="I1" s="126"/>
      <c r="J1" s="126"/>
      <c r="K1" s="126"/>
      <c r="L1" s="127" t="s">
        <v>2</v>
      </c>
      <c r="M1" s="128"/>
      <c r="N1" s="129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</row>
    <row r="2" spans="1:187" ht="26.25" customHeight="1">
      <c r="A2" s="133"/>
      <c r="B2" s="134" t="s">
        <v>3</v>
      </c>
      <c r="C2" s="135" t="s">
        <v>4</v>
      </c>
      <c r="D2" s="136"/>
      <c r="E2" s="136"/>
      <c r="F2" s="137"/>
      <c r="G2" s="136"/>
      <c r="H2" s="138"/>
      <c r="I2" s="136"/>
      <c r="J2" s="138"/>
      <c r="K2" s="138"/>
      <c r="L2" s="139" t="s">
        <v>5</v>
      </c>
      <c r="M2" s="139"/>
      <c r="N2" s="14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</row>
    <row r="3" spans="1:187" ht="24" customHeight="1">
      <c r="A3" s="130"/>
      <c r="B3" s="141"/>
      <c r="C3" s="142" t="s">
        <v>6</v>
      </c>
      <c r="D3" s="142" t="s">
        <v>7</v>
      </c>
      <c r="E3" s="142" t="s">
        <v>87</v>
      </c>
      <c r="F3" s="142" t="s">
        <v>9</v>
      </c>
      <c r="G3" s="130"/>
      <c r="H3" s="130"/>
      <c r="I3" s="130"/>
      <c r="J3" s="130"/>
      <c r="K3" s="143"/>
      <c r="L3" s="144"/>
      <c r="M3" s="143"/>
      <c r="N3" s="144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</row>
    <row r="4" spans="1:187" s="165" customFormat="1" ht="24" customHeight="1">
      <c r="A4" s="145" t="s">
        <v>88</v>
      </c>
      <c r="B4" s="145" t="s">
        <v>89</v>
      </c>
      <c r="C4" s="146" t="s">
        <v>47</v>
      </c>
      <c r="D4" s="147" t="s">
        <v>71</v>
      </c>
      <c r="E4" s="148"/>
      <c r="F4" s="148"/>
      <c r="G4" s="148"/>
      <c r="H4" s="148"/>
      <c r="I4" s="148"/>
      <c r="J4" s="148"/>
      <c r="K4" s="148"/>
      <c r="L4" s="149"/>
      <c r="M4" s="150" t="s">
        <v>90</v>
      </c>
      <c r="N4" s="147" t="s">
        <v>91</v>
      </c>
      <c r="O4" s="148"/>
      <c r="P4" s="148"/>
      <c r="Q4" s="148"/>
      <c r="R4" s="148"/>
      <c r="S4" s="148"/>
      <c r="T4" s="148"/>
      <c r="U4" s="148"/>
      <c r="V4" s="151"/>
      <c r="W4" s="148"/>
      <c r="X4" s="151"/>
      <c r="Y4" s="151"/>
      <c r="Z4" s="148"/>
      <c r="AA4" s="147" t="s">
        <v>91</v>
      </c>
      <c r="AB4" s="148"/>
      <c r="AC4" s="148"/>
      <c r="AD4" s="148"/>
      <c r="AE4" s="148"/>
      <c r="AF4" s="151"/>
      <c r="AG4" s="151"/>
      <c r="AH4" s="151"/>
      <c r="AI4" s="151"/>
      <c r="AJ4" s="151"/>
      <c r="AK4" s="151"/>
      <c r="AL4" s="151"/>
      <c r="AM4" s="151"/>
      <c r="AN4" s="151"/>
      <c r="AO4" s="152"/>
      <c r="AP4" s="153" t="s">
        <v>90</v>
      </c>
      <c r="AQ4" s="147" t="s">
        <v>92</v>
      </c>
      <c r="AR4" s="148"/>
      <c r="AS4" s="148"/>
      <c r="AT4" s="148"/>
      <c r="AU4" s="148"/>
      <c r="AV4" s="148"/>
      <c r="AW4" s="148"/>
      <c r="AX4" s="148"/>
      <c r="AY4" s="148"/>
      <c r="AZ4" s="154"/>
      <c r="BA4" s="148"/>
      <c r="BB4" s="148" t="s">
        <v>92</v>
      </c>
      <c r="BC4" s="148"/>
      <c r="BD4" s="154"/>
      <c r="BE4" s="155"/>
      <c r="BF4" s="153" t="s">
        <v>90</v>
      </c>
      <c r="BG4" s="156" t="s">
        <v>93</v>
      </c>
      <c r="BH4" s="151"/>
      <c r="BI4" s="151"/>
      <c r="BJ4" s="151"/>
      <c r="BK4" s="151"/>
      <c r="BL4" s="151"/>
      <c r="BM4" s="151"/>
      <c r="BN4" s="156" t="s">
        <v>93</v>
      </c>
      <c r="BO4" s="151"/>
      <c r="BP4" s="152"/>
      <c r="BQ4" s="157" t="s">
        <v>90</v>
      </c>
      <c r="BR4" s="156" t="s">
        <v>94</v>
      </c>
      <c r="BS4" s="151"/>
      <c r="BT4" s="151"/>
      <c r="BU4" s="151"/>
      <c r="BV4" s="151"/>
      <c r="BW4" s="151"/>
      <c r="BX4" s="151"/>
      <c r="BY4" s="151"/>
      <c r="BZ4" s="151"/>
      <c r="CA4" s="151"/>
      <c r="CB4" s="156" t="s">
        <v>94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3" t="s">
        <v>90</v>
      </c>
      <c r="CO4" s="156" t="s">
        <v>95</v>
      </c>
      <c r="CP4" s="151"/>
      <c r="CQ4" s="151"/>
      <c r="CR4" s="151"/>
      <c r="CS4" s="151"/>
      <c r="CT4" s="151"/>
      <c r="CU4" s="151"/>
      <c r="CV4" s="151"/>
      <c r="CW4" s="151"/>
      <c r="CX4" s="152"/>
      <c r="CY4" s="153" t="s">
        <v>90</v>
      </c>
      <c r="CZ4" s="156" t="s">
        <v>96</v>
      </c>
      <c r="DA4" s="151"/>
      <c r="DB4" s="151"/>
      <c r="DC4" s="151"/>
      <c r="DD4" s="151"/>
      <c r="DE4" s="158"/>
      <c r="DF4" s="151"/>
      <c r="DG4" s="151"/>
      <c r="DH4" s="151"/>
      <c r="DI4" s="156" t="s">
        <v>96</v>
      </c>
      <c r="DJ4" s="151"/>
      <c r="DK4" s="151"/>
      <c r="DL4" s="151"/>
      <c r="DM4" s="152"/>
      <c r="DN4" s="153" t="s">
        <v>90</v>
      </c>
      <c r="DO4" s="156" t="s">
        <v>97</v>
      </c>
      <c r="DP4" s="151"/>
      <c r="DQ4" s="151"/>
      <c r="DR4" s="151"/>
      <c r="DS4" s="151"/>
      <c r="DT4" s="159"/>
      <c r="DU4" s="160" t="s">
        <v>90</v>
      </c>
      <c r="DV4" s="161" t="s">
        <v>98</v>
      </c>
      <c r="DW4" s="153" t="s">
        <v>90</v>
      </c>
      <c r="DX4" s="156" t="s">
        <v>99</v>
      </c>
      <c r="DY4" s="151"/>
      <c r="DZ4" s="151"/>
      <c r="EA4" s="162"/>
      <c r="EB4" s="151"/>
      <c r="EC4" s="156"/>
      <c r="ED4" s="151"/>
      <c r="EE4" s="156" t="s">
        <v>99</v>
      </c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3" t="s">
        <v>90</v>
      </c>
      <c r="ER4" s="163" t="s">
        <v>100</v>
      </c>
      <c r="ES4" s="153" t="s">
        <v>90</v>
      </c>
      <c r="ET4" s="156" t="s">
        <v>101</v>
      </c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6" t="s">
        <v>101</v>
      </c>
      <c r="FH4" s="151"/>
      <c r="FI4" s="151"/>
      <c r="FJ4" s="164"/>
      <c r="FK4" s="153" t="s">
        <v>90</v>
      </c>
      <c r="FL4" s="156" t="s">
        <v>102</v>
      </c>
      <c r="FM4" s="151"/>
      <c r="FN4" s="151"/>
      <c r="FO4" s="151"/>
      <c r="FP4" s="151"/>
      <c r="FQ4" s="151"/>
      <c r="FR4" s="151"/>
      <c r="FS4" s="151"/>
      <c r="FT4" s="156" t="s">
        <v>102</v>
      </c>
      <c r="FU4" s="151"/>
      <c r="FV4" s="151"/>
      <c r="FW4" s="153" t="s">
        <v>90</v>
      </c>
      <c r="FX4" s="156" t="s">
        <v>103</v>
      </c>
      <c r="FY4" s="151"/>
      <c r="FZ4" s="151"/>
      <c r="GA4" s="151"/>
      <c r="GB4" s="151"/>
      <c r="GC4" s="151"/>
      <c r="GD4" s="152"/>
      <c r="GE4" s="153" t="s">
        <v>90</v>
      </c>
    </row>
    <row r="5" spans="1:187" s="165" customFormat="1" ht="110.25" customHeight="1">
      <c r="A5" s="166"/>
      <c r="B5" s="167" t="s">
        <v>104</v>
      </c>
      <c r="C5" s="168"/>
      <c r="D5" s="169" t="s">
        <v>105</v>
      </c>
      <c r="E5" s="170" t="s">
        <v>106</v>
      </c>
      <c r="F5" s="171" t="s">
        <v>107</v>
      </c>
      <c r="G5" s="170" t="s">
        <v>108</v>
      </c>
      <c r="H5" s="170" t="s">
        <v>109</v>
      </c>
      <c r="I5" s="170" t="s">
        <v>110</v>
      </c>
      <c r="J5" s="170" t="s">
        <v>111</v>
      </c>
      <c r="K5" s="170" t="s">
        <v>112</v>
      </c>
      <c r="L5" s="170" t="s">
        <v>113</v>
      </c>
      <c r="M5" s="172"/>
      <c r="N5" s="170" t="s">
        <v>114</v>
      </c>
      <c r="O5" s="173" t="s">
        <v>115</v>
      </c>
      <c r="P5" s="174" t="s">
        <v>116</v>
      </c>
      <c r="Q5" s="170" t="s">
        <v>117</v>
      </c>
      <c r="R5" s="170" t="s">
        <v>118</v>
      </c>
      <c r="S5" s="170" t="s">
        <v>119</v>
      </c>
      <c r="T5" s="171" t="s">
        <v>120</v>
      </c>
      <c r="U5" s="170" t="s">
        <v>121</v>
      </c>
      <c r="V5" s="170" t="s">
        <v>122</v>
      </c>
      <c r="W5" s="170" t="s">
        <v>123</v>
      </c>
      <c r="X5" s="174" t="s">
        <v>124</v>
      </c>
      <c r="Y5" s="170" t="s">
        <v>125</v>
      </c>
      <c r="Z5" s="170" t="s">
        <v>126</v>
      </c>
      <c r="AA5" s="174" t="s">
        <v>127</v>
      </c>
      <c r="AB5" s="170" t="s">
        <v>128</v>
      </c>
      <c r="AC5" s="170" t="s">
        <v>129</v>
      </c>
      <c r="AD5" s="170" t="s">
        <v>130</v>
      </c>
      <c r="AE5" s="174" t="s">
        <v>131</v>
      </c>
      <c r="AF5" s="170" t="s">
        <v>132</v>
      </c>
      <c r="AG5" s="170" t="s">
        <v>133</v>
      </c>
      <c r="AH5" s="173" t="s">
        <v>134</v>
      </c>
      <c r="AI5" s="173" t="s">
        <v>134</v>
      </c>
      <c r="AJ5" s="175" t="s">
        <v>135</v>
      </c>
      <c r="AK5" s="173" t="s">
        <v>136</v>
      </c>
      <c r="AL5" s="173" t="s">
        <v>136</v>
      </c>
      <c r="AM5" s="175" t="s">
        <v>137</v>
      </c>
      <c r="AN5" s="170" t="s">
        <v>138</v>
      </c>
      <c r="AO5" s="174" t="s">
        <v>139</v>
      </c>
      <c r="AP5" s="176"/>
      <c r="AQ5" s="170" t="s">
        <v>140</v>
      </c>
      <c r="AR5" s="170" t="s">
        <v>141</v>
      </c>
      <c r="AS5" s="170" t="s">
        <v>142</v>
      </c>
      <c r="AT5" s="171" t="s">
        <v>143</v>
      </c>
      <c r="AU5" s="170" t="s">
        <v>144</v>
      </c>
      <c r="AV5" s="170" t="s">
        <v>145</v>
      </c>
      <c r="AW5" s="170" t="s">
        <v>146</v>
      </c>
      <c r="AX5" s="170" t="s">
        <v>147</v>
      </c>
      <c r="AY5" s="170" t="s">
        <v>148</v>
      </c>
      <c r="AZ5" s="170" t="s">
        <v>149</v>
      </c>
      <c r="BA5" s="170" t="s">
        <v>150</v>
      </c>
      <c r="BB5" s="170" t="s">
        <v>151</v>
      </c>
      <c r="BC5" s="170" t="s">
        <v>152</v>
      </c>
      <c r="BD5" s="171" t="s">
        <v>153</v>
      </c>
      <c r="BE5" s="170" t="s">
        <v>154</v>
      </c>
      <c r="BF5" s="176"/>
      <c r="BG5" s="170" t="s">
        <v>110</v>
      </c>
      <c r="BH5" s="170" t="s">
        <v>155</v>
      </c>
      <c r="BI5" s="170" t="s">
        <v>111</v>
      </c>
      <c r="BJ5" s="170" t="s">
        <v>156</v>
      </c>
      <c r="BK5" s="170" t="s">
        <v>157</v>
      </c>
      <c r="BL5" s="170" t="s">
        <v>158</v>
      </c>
      <c r="BM5" s="170" t="s">
        <v>159</v>
      </c>
      <c r="BN5" s="170" t="s">
        <v>160</v>
      </c>
      <c r="BO5" s="170" t="s">
        <v>161</v>
      </c>
      <c r="BP5" s="174" t="s">
        <v>162</v>
      </c>
      <c r="BQ5" s="157"/>
      <c r="BR5" s="170" t="s">
        <v>163</v>
      </c>
      <c r="BS5" s="170" t="s">
        <v>164</v>
      </c>
      <c r="BT5" s="170" t="s">
        <v>165</v>
      </c>
      <c r="BU5" s="170" t="s">
        <v>166</v>
      </c>
      <c r="BV5" s="170" t="s">
        <v>167</v>
      </c>
      <c r="BW5" s="170" t="s">
        <v>168</v>
      </c>
      <c r="BX5" s="174" t="s">
        <v>169</v>
      </c>
      <c r="BY5" s="170" t="s">
        <v>170</v>
      </c>
      <c r="BZ5" s="169" t="s">
        <v>171</v>
      </c>
      <c r="CA5" s="170" t="s">
        <v>172</v>
      </c>
      <c r="CB5" s="170" t="s">
        <v>173</v>
      </c>
      <c r="CC5" s="170" t="s">
        <v>174</v>
      </c>
      <c r="CD5" s="170" t="s">
        <v>175</v>
      </c>
      <c r="CE5" s="171" t="s">
        <v>176</v>
      </c>
      <c r="CF5" s="170" t="s">
        <v>177</v>
      </c>
      <c r="CG5" s="170" t="s">
        <v>178</v>
      </c>
      <c r="CH5" s="170" t="s">
        <v>179</v>
      </c>
      <c r="CI5" s="170" t="s">
        <v>180</v>
      </c>
      <c r="CJ5" s="170" t="s">
        <v>181</v>
      </c>
      <c r="CK5" s="170" t="s">
        <v>182</v>
      </c>
      <c r="CL5" s="174" t="s">
        <v>183</v>
      </c>
      <c r="CM5" s="170" t="s">
        <v>184</v>
      </c>
      <c r="CN5" s="176"/>
      <c r="CO5" s="170" t="s">
        <v>185</v>
      </c>
      <c r="CP5" s="170" t="s">
        <v>186</v>
      </c>
      <c r="CQ5" s="170" t="s">
        <v>187</v>
      </c>
      <c r="CR5" s="171" t="s">
        <v>188</v>
      </c>
      <c r="CS5" s="170" t="s">
        <v>189</v>
      </c>
      <c r="CT5" s="170" t="s">
        <v>190</v>
      </c>
      <c r="CU5" s="170" t="s">
        <v>191</v>
      </c>
      <c r="CV5" s="170" t="s">
        <v>192</v>
      </c>
      <c r="CW5" s="171" t="s">
        <v>193</v>
      </c>
      <c r="CX5" s="170" t="s">
        <v>194</v>
      </c>
      <c r="CY5" s="176"/>
      <c r="CZ5" s="170" t="s">
        <v>195</v>
      </c>
      <c r="DA5" s="173" t="s">
        <v>196</v>
      </c>
      <c r="DB5" s="170" t="s">
        <v>197</v>
      </c>
      <c r="DC5" s="171" t="s">
        <v>198</v>
      </c>
      <c r="DD5" s="170" t="s">
        <v>199</v>
      </c>
      <c r="DE5" s="170" t="s">
        <v>200</v>
      </c>
      <c r="DF5" s="170" t="s">
        <v>201</v>
      </c>
      <c r="DG5" s="170" t="s">
        <v>202</v>
      </c>
      <c r="DH5" s="170" t="s">
        <v>203</v>
      </c>
      <c r="DI5" s="170" t="s">
        <v>204</v>
      </c>
      <c r="DJ5" s="170" t="s">
        <v>205</v>
      </c>
      <c r="DK5" s="170" t="s">
        <v>206</v>
      </c>
      <c r="DL5" s="170" t="s">
        <v>207</v>
      </c>
      <c r="DM5" s="171" t="s">
        <v>208</v>
      </c>
      <c r="DN5" s="176"/>
      <c r="DO5" s="170" t="s">
        <v>209</v>
      </c>
      <c r="DP5" s="170" t="s">
        <v>210</v>
      </c>
      <c r="DQ5" s="173" t="s">
        <v>211</v>
      </c>
      <c r="DR5" s="171" t="s">
        <v>212</v>
      </c>
      <c r="DS5" s="170" t="s">
        <v>213</v>
      </c>
      <c r="DT5" s="177" t="s">
        <v>214</v>
      </c>
      <c r="DU5" s="178"/>
      <c r="DV5" s="170" t="s">
        <v>215</v>
      </c>
      <c r="DW5" s="176"/>
      <c r="DX5" s="170" t="s">
        <v>216</v>
      </c>
      <c r="DY5" s="170" t="s">
        <v>217</v>
      </c>
      <c r="DZ5" s="170" t="s">
        <v>218</v>
      </c>
      <c r="EA5" s="177" t="s">
        <v>219</v>
      </c>
      <c r="EB5" s="170" t="s">
        <v>220</v>
      </c>
      <c r="EC5" s="170" t="s">
        <v>221</v>
      </c>
      <c r="ED5" s="174" t="s">
        <v>222</v>
      </c>
      <c r="EE5" s="170" t="s">
        <v>223</v>
      </c>
      <c r="EF5" s="170" t="s">
        <v>224</v>
      </c>
      <c r="EG5" s="170" t="s">
        <v>225</v>
      </c>
      <c r="EH5" s="170" t="s">
        <v>226</v>
      </c>
      <c r="EI5" s="170" t="s">
        <v>227</v>
      </c>
      <c r="EJ5" s="170" t="s">
        <v>228</v>
      </c>
      <c r="EK5" s="170" t="s">
        <v>229</v>
      </c>
      <c r="EL5" s="170" t="s">
        <v>230</v>
      </c>
      <c r="EM5" s="170" t="s">
        <v>230</v>
      </c>
      <c r="EN5" s="170" t="s">
        <v>230</v>
      </c>
      <c r="EO5" s="170" t="s">
        <v>230</v>
      </c>
      <c r="EP5" s="171" t="s">
        <v>231</v>
      </c>
      <c r="EQ5" s="176"/>
      <c r="ER5" s="170" t="s">
        <v>232</v>
      </c>
      <c r="ES5" s="176"/>
      <c r="ET5" s="170" t="s">
        <v>233</v>
      </c>
      <c r="EU5" s="170" t="s">
        <v>234</v>
      </c>
      <c r="EV5" s="170" t="s">
        <v>235</v>
      </c>
      <c r="EW5" s="170" t="s">
        <v>236</v>
      </c>
      <c r="EX5" s="170" t="s">
        <v>237</v>
      </c>
      <c r="EY5" s="170" t="s">
        <v>238</v>
      </c>
      <c r="EZ5" s="170" t="s">
        <v>239</v>
      </c>
      <c r="FA5" s="170" t="s">
        <v>240</v>
      </c>
      <c r="FB5" s="170" t="s">
        <v>241</v>
      </c>
      <c r="FC5" s="170" t="s">
        <v>242</v>
      </c>
      <c r="FD5" s="170" t="s">
        <v>243</v>
      </c>
      <c r="FE5" s="170" t="s">
        <v>244</v>
      </c>
      <c r="FF5" s="170" t="s">
        <v>245</v>
      </c>
      <c r="FG5" s="170" t="s">
        <v>246</v>
      </c>
      <c r="FH5" s="170" t="s">
        <v>247</v>
      </c>
      <c r="FI5" s="170" t="s">
        <v>248</v>
      </c>
      <c r="FJ5" s="179" t="s">
        <v>249</v>
      </c>
      <c r="FK5" s="176"/>
      <c r="FL5" s="170" t="s">
        <v>250</v>
      </c>
      <c r="FM5" s="170" t="s">
        <v>251</v>
      </c>
      <c r="FN5" s="170" t="s">
        <v>252</v>
      </c>
      <c r="FO5" s="170" t="s">
        <v>253</v>
      </c>
      <c r="FP5" s="170" t="s">
        <v>254</v>
      </c>
      <c r="FQ5" s="170" t="s">
        <v>255</v>
      </c>
      <c r="FR5" s="170" t="s">
        <v>256</v>
      </c>
      <c r="FS5" s="174" t="s">
        <v>257</v>
      </c>
      <c r="FT5" s="173" t="s">
        <v>258</v>
      </c>
      <c r="FU5" s="170" t="s">
        <v>258</v>
      </c>
      <c r="FV5" s="171" t="s">
        <v>259</v>
      </c>
      <c r="FW5" s="176"/>
      <c r="FX5" s="170" t="s">
        <v>260</v>
      </c>
      <c r="FY5" s="170" t="s">
        <v>261</v>
      </c>
      <c r="FZ5" s="170" t="s">
        <v>262</v>
      </c>
      <c r="GA5" s="170" t="s">
        <v>263</v>
      </c>
      <c r="GB5" s="170" t="s">
        <v>264</v>
      </c>
      <c r="GC5" s="170" t="s">
        <v>265</v>
      </c>
      <c r="GD5" s="170" t="s">
        <v>266</v>
      </c>
      <c r="GE5" s="176"/>
    </row>
    <row r="6" spans="1:187" s="165" customFormat="1" ht="27.75">
      <c r="A6" s="180" t="s">
        <v>267</v>
      </c>
      <c r="B6" s="181" t="s">
        <v>268</v>
      </c>
      <c r="C6" s="182">
        <f>M6+AP6+BF6+BQ6+CN6+CY6+DN6+DU6+DW6+EQ6+ES6+FK6+FW6+GE6</f>
        <v>6541</v>
      </c>
      <c r="D6" s="182">
        <v>1</v>
      </c>
      <c r="E6" s="182">
        <v>61</v>
      </c>
      <c r="F6" s="183">
        <f>SUM(D6:E6)</f>
        <v>62</v>
      </c>
      <c r="G6" s="182">
        <v>3</v>
      </c>
      <c r="H6" s="182">
        <v>59</v>
      </c>
      <c r="I6" s="182">
        <v>60</v>
      </c>
      <c r="J6" s="182">
        <v>44</v>
      </c>
      <c r="K6" s="182">
        <v>62</v>
      </c>
      <c r="L6" s="182">
        <v>49</v>
      </c>
      <c r="M6" s="184">
        <f>F6+G6+H6+I6+J6+K6+L6</f>
        <v>339</v>
      </c>
      <c r="N6" s="182">
        <v>89</v>
      </c>
      <c r="O6" s="182">
        <v>13</v>
      </c>
      <c r="P6" s="183">
        <f>SUM(N6:O6)</f>
        <v>102</v>
      </c>
      <c r="Q6" s="182">
        <v>148</v>
      </c>
      <c r="R6" s="182">
        <v>78</v>
      </c>
      <c r="S6" s="182">
        <v>4</v>
      </c>
      <c r="T6" s="183">
        <f>SUM(R6:S6)</f>
        <v>82</v>
      </c>
      <c r="U6" s="182">
        <v>31</v>
      </c>
      <c r="V6" s="182">
        <v>34</v>
      </c>
      <c r="W6" s="182">
        <v>48</v>
      </c>
      <c r="X6" s="183">
        <f>SUM(V6:W6)</f>
        <v>82</v>
      </c>
      <c r="Y6" s="182">
        <v>30</v>
      </c>
      <c r="Z6" s="182">
        <v>9</v>
      </c>
      <c r="AA6" s="183">
        <f>SUM(Y6:Z6)</f>
        <v>39</v>
      </c>
      <c r="AB6" s="182">
        <v>9</v>
      </c>
      <c r="AC6" s="182">
        <v>18</v>
      </c>
      <c r="AD6" s="182">
        <v>11</v>
      </c>
      <c r="AE6" s="183">
        <f>SUM(AB6:AD6)</f>
        <v>38</v>
      </c>
      <c r="AF6" s="182">
        <v>118</v>
      </c>
      <c r="AG6" s="182">
        <v>23</v>
      </c>
      <c r="AH6" s="182">
        <v>8</v>
      </c>
      <c r="AI6" s="182">
        <v>8</v>
      </c>
      <c r="AJ6" s="183">
        <f>SUM(AH6:AI6)</f>
        <v>16</v>
      </c>
      <c r="AK6" s="182">
        <v>15</v>
      </c>
      <c r="AL6" s="182">
        <v>17</v>
      </c>
      <c r="AM6" s="183">
        <f>SUM(AK6:AL6)</f>
        <v>32</v>
      </c>
      <c r="AN6" s="182">
        <v>2</v>
      </c>
      <c r="AO6" s="183">
        <f>AJ6+AM6+AN6</f>
        <v>50</v>
      </c>
      <c r="AP6" s="184">
        <f>P6+Q6+T6+U6+X6+AA6+AE6+AF6+AG6+AO6</f>
        <v>713</v>
      </c>
      <c r="AQ6" s="182">
        <v>51</v>
      </c>
      <c r="AR6" s="182">
        <v>3</v>
      </c>
      <c r="AS6" s="182">
        <v>213</v>
      </c>
      <c r="AT6" s="184">
        <f>SUM(AR6:AS6)</f>
        <v>216</v>
      </c>
      <c r="AU6" s="182">
        <v>167</v>
      </c>
      <c r="AV6" s="182">
        <v>104</v>
      </c>
      <c r="AW6" s="182">
        <v>1</v>
      </c>
      <c r="AX6" s="182">
        <v>77</v>
      </c>
      <c r="AY6" s="182">
        <v>63</v>
      </c>
      <c r="AZ6" s="182">
        <v>1</v>
      </c>
      <c r="BA6" s="182">
        <v>55</v>
      </c>
      <c r="BB6" s="182">
        <v>169</v>
      </c>
      <c r="BC6" s="182">
        <v>8</v>
      </c>
      <c r="BD6" s="183">
        <f>SUM(AU6:BC6)</f>
        <v>645</v>
      </c>
      <c r="BE6" s="182">
        <v>99</v>
      </c>
      <c r="BF6" s="184">
        <f>AQ6+AT6+BD6+BE6</f>
        <v>1011</v>
      </c>
      <c r="BG6" s="182">
        <v>68</v>
      </c>
      <c r="BH6" s="182">
        <v>11</v>
      </c>
      <c r="BI6" s="182">
        <v>67</v>
      </c>
      <c r="BJ6" s="182">
        <v>48</v>
      </c>
      <c r="BK6" s="182">
        <v>42</v>
      </c>
      <c r="BL6" s="182">
        <v>79</v>
      </c>
      <c r="BM6" s="182">
        <v>3</v>
      </c>
      <c r="BN6" s="182">
        <v>51</v>
      </c>
      <c r="BO6" s="182">
        <v>42</v>
      </c>
      <c r="BP6" s="183">
        <f>SUM(BN6:BO6)</f>
        <v>93</v>
      </c>
      <c r="BQ6" s="184">
        <f>BG6+BH6+BI6+BJ6+BK6+BL6+BM6+BP6</f>
        <v>411</v>
      </c>
      <c r="BR6" s="182">
        <v>15</v>
      </c>
      <c r="BS6" s="182">
        <v>23</v>
      </c>
      <c r="BT6" s="182">
        <v>5</v>
      </c>
      <c r="BU6" s="182">
        <v>22</v>
      </c>
      <c r="BV6" s="182">
        <v>13</v>
      </c>
      <c r="BW6" s="182">
        <v>53</v>
      </c>
      <c r="BX6" s="183">
        <f>SUM(BU6:BW6)</f>
        <v>88</v>
      </c>
      <c r="BY6" s="182">
        <v>48</v>
      </c>
      <c r="BZ6" s="182">
        <v>31</v>
      </c>
      <c r="CA6" s="182">
        <v>1</v>
      </c>
      <c r="CB6" s="182">
        <v>22</v>
      </c>
      <c r="CC6" s="182">
        <v>1</v>
      </c>
      <c r="CD6" s="182">
        <v>17</v>
      </c>
      <c r="CE6" s="183">
        <f>SUM(BZ6:CD6)</f>
        <v>72</v>
      </c>
      <c r="CF6" s="182">
        <v>52</v>
      </c>
      <c r="CG6" s="182">
        <v>4</v>
      </c>
      <c r="CH6" s="182">
        <v>15</v>
      </c>
      <c r="CI6" s="182">
        <v>12</v>
      </c>
      <c r="CJ6" s="182">
        <v>1</v>
      </c>
      <c r="CK6" s="182">
        <v>5</v>
      </c>
      <c r="CL6" s="183">
        <f>SUM(CG6:CK6)</f>
        <v>37</v>
      </c>
      <c r="CM6" s="182">
        <v>11</v>
      </c>
      <c r="CN6" s="184">
        <f>BR6+BS6+BT6+BX6+BY6+CE6+CF6+CL6+CM6</f>
        <v>351</v>
      </c>
      <c r="CO6" s="182">
        <v>41</v>
      </c>
      <c r="CP6" s="182">
        <v>20</v>
      </c>
      <c r="CQ6" s="182">
        <v>10</v>
      </c>
      <c r="CR6" s="183">
        <f>SUM(CP6:CQ6)</f>
        <v>30</v>
      </c>
      <c r="CS6" s="182">
        <v>34</v>
      </c>
      <c r="CT6" s="182">
        <v>50</v>
      </c>
      <c r="CU6" s="182">
        <v>12</v>
      </c>
      <c r="CV6" s="182">
        <v>17</v>
      </c>
      <c r="CW6" s="183">
        <f>SUM(CU6:CV6)</f>
        <v>29</v>
      </c>
      <c r="CX6" s="182">
        <v>20</v>
      </c>
      <c r="CY6" s="184">
        <f>CO6+CR6+CS6+CT6+CW6+CX6</f>
        <v>204</v>
      </c>
      <c r="CZ6" s="182">
        <v>3</v>
      </c>
      <c r="DA6" s="182">
        <v>54</v>
      </c>
      <c r="DB6" s="182">
        <v>340</v>
      </c>
      <c r="DC6" s="183">
        <f>SUM(CZ6:DB6)</f>
        <v>397</v>
      </c>
      <c r="DD6" s="182">
        <v>3</v>
      </c>
      <c r="DE6" s="182">
        <v>1</v>
      </c>
      <c r="DF6" s="182">
        <v>265</v>
      </c>
      <c r="DG6" s="182">
        <v>4</v>
      </c>
      <c r="DH6" s="182">
        <v>53</v>
      </c>
      <c r="DI6" s="182">
        <v>117</v>
      </c>
      <c r="DJ6" s="182">
        <v>1</v>
      </c>
      <c r="DK6" s="182">
        <v>141</v>
      </c>
      <c r="DL6" s="182">
        <v>1</v>
      </c>
      <c r="DM6" s="183">
        <f>SUM(DE6:DL6)</f>
        <v>583</v>
      </c>
      <c r="DN6" s="184">
        <f>DC6+DD6+DM6</f>
        <v>983</v>
      </c>
      <c r="DO6" s="182">
        <v>60</v>
      </c>
      <c r="DP6" s="182">
        <v>66</v>
      </c>
      <c r="DQ6" s="182">
        <v>6</v>
      </c>
      <c r="DR6" s="183">
        <f>SUM(DP6:DQ6)</f>
        <v>72</v>
      </c>
      <c r="DS6" s="182">
        <v>58</v>
      </c>
      <c r="DT6" s="182">
        <v>84</v>
      </c>
      <c r="DU6" s="184">
        <f>DO6+DR6+DS6+DT6</f>
        <v>274</v>
      </c>
      <c r="DV6" s="182">
        <v>29</v>
      </c>
      <c r="DW6" s="184">
        <f>SUM(DV6)</f>
        <v>29</v>
      </c>
      <c r="DX6" s="182">
        <v>30</v>
      </c>
      <c r="DY6" s="182">
        <v>142</v>
      </c>
      <c r="DZ6" s="182">
        <v>5</v>
      </c>
      <c r="EA6" s="182">
        <v>4</v>
      </c>
      <c r="EB6" s="182">
        <v>13</v>
      </c>
      <c r="EC6" s="182">
        <v>7</v>
      </c>
      <c r="ED6" s="183">
        <f>SUM(DZ6:EC6)</f>
        <v>29</v>
      </c>
      <c r="EE6" s="182">
        <v>24</v>
      </c>
      <c r="EF6" s="182">
        <v>138</v>
      </c>
      <c r="EG6" s="182">
        <v>5</v>
      </c>
      <c r="EH6" s="182">
        <v>5</v>
      </c>
      <c r="EI6" s="182">
        <v>1</v>
      </c>
      <c r="EJ6" s="182">
        <v>2</v>
      </c>
      <c r="EK6" s="182">
        <v>193</v>
      </c>
      <c r="EL6" s="182">
        <v>13</v>
      </c>
      <c r="EM6" s="182">
        <v>24</v>
      </c>
      <c r="EN6" s="182">
        <v>7</v>
      </c>
      <c r="EO6" s="182">
        <v>11</v>
      </c>
      <c r="EP6" s="183">
        <f>SUM(EG6:EO6)</f>
        <v>261</v>
      </c>
      <c r="EQ6" s="184">
        <f>DX6+DY6+ED6+EE6+EF6+EP6</f>
        <v>624</v>
      </c>
      <c r="ER6" s="182">
        <v>119</v>
      </c>
      <c r="ES6" s="184">
        <f>SUM(ER6)</f>
        <v>119</v>
      </c>
      <c r="ET6" s="182">
        <v>13</v>
      </c>
      <c r="EU6" s="182">
        <v>5</v>
      </c>
      <c r="EV6" s="182">
        <v>59</v>
      </c>
      <c r="EW6" s="182">
        <v>31</v>
      </c>
      <c r="EX6" s="182">
        <v>5</v>
      </c>
      <c r="EY6" s="182">
        <v>50</v>
      </c>
      <c r="EZ6" s="182">
        <v>1</v>
      </c>
      <c r="FA6" s="182">
        <v>53</v>
      </c>
      <c r="FB6" s="182">
        <v>1</v>
      </c>
      <c r="FC6" s="182">
        <v>1</v>
      </c>
      <c r="FD6" s="182">
        <v>2</v>
      </c>
      <c r="FE6" s="182">
        <v>26</v>
      </c>
      <c r="FF6" s="182">
        <v>2</v>
      </c>
      <c r="FG6" s="182">
        <v>68</v>
      </c>
      <c r="FH6" s="182">
        <v>4</v>
      </c>
      <c r="FI6" s="182">
        <v>38</v>
      </c>
      <c r="FJ6" s="183">
        <f>SUM(EV6:FI6)</f>
        <v>341</v>
      </c>
      <c r="FK6" s="184">
        <f>ET6+EU6+FJ6</f>
        <v>359</v>
      </c>
      <c r="FL6" s="182">
        <v>112</v>
      </c>
      <c r="FM6" s="182">
        <v>94</v>
      </c>
      <c r="FN6" s="182">
        <v>461</v>
      </c>
      <c r="FO6" s="182">
        <v>1</v>
      </c>
      <c r="FP6" s="182">
        <v>69</v>
      </c>
      <c r="FQ6" s="182">
        <v>79</v>
      </c>
      <c r="FR6" s="182">
        <v>58</v>
      </c>
      <c r="FS6" s="183">
        <f>SUM(FO6:FR6)</f>
        <v>207</v>
      </c>
      <c r="FT6" s="182">
        <v>27</v>
      </c>
      <c r="FU6" s="182">
        <v>11</v>
      </c>
      <c r="FV6" s="183">
        <f>SUM(FT6:FU6)</f>
        <v>38</v>
      </c>
      <c r="FW6" s="184">
        <f>FL6+FM6+FN6+FS6+FV6</f>
        <v>912</v>
      </c>
      <c r="FX6" s="182">
        <v>71</v>
      </c>
      <c r="FY6" s="182">
        <v>55</v>
      </c>
      <c r="FZ6" s="182">
        <v>29</v>
      </c>
      <c r="GA6" s="182">
        <v>31</v>
      </c>
      <c r="GB6" s="182">
        <f>SUM(FZ6:GA6)</f>
        <v>60</v>
      </c>
      <c r="GC6" s="182">
        <v>1</v>
      </c>
      <c r="GD6" s="182">
        <v>25</v>
      </c>
      <c r="GE6" s="184">
        <f>FX6+FY6+GB6+GC6+GD6</f>
        <v>212</v>
      </c>
    </row>
    <row r="7" spans="1:187" s="165" customFormat="1" ht="55.5">
      <c r="A7" s="180" t="s">
        <v>269</v>
      </c>
      <c r="B7" s="181" t="s">
        <v>270</v>
      </c>
      <c r="C7" s="182">
        <f>M7+AP7+BF7+BQ7+CN7+CY7+DN7+DU7+DW7+EQ7+ES7+FK7+FW7+GE7</f>
        <v>1995</v>
      </c>
      <c r="D7" s="182">
        <v>1</v>
      </c>
      <c r="E7" s="182">
        <v>11</v>
      </c>
      <c r="F7" s="183">
        <f>SUM(D7:E7)</f>
        <v>12</v>
      </c>
      <c r="G7" s="182">
        <v>1</v>
      </c>
      <c r="H7" s="182">
        <v>8</v>
      </c>
      <c r="I7" s="182">
        <v>23</v>
      </c>
      <c r="J7" s="182">
        <v>0</v>
      </c>
      <c r="K7" s="182">
        <v>2</v>
      </c>
      <c r="L7" s="182">
        <v>3</v>
      </c>
      <c r="M7" s="184">
        <f>F7+G7+H7+I7+J7+K7+L7</f>
        <v>49</v>
      </c>
      <c r="N7" s="182">
        <v>35</v>
      </c>
      <c r="O7" s="182">
        <v>2</v>
      </c>
      <c r="P7" s="183">
        <f>SUM(N7:O7)</f>
        <v>37</v>
      </c>
      <c r="Q7" s="182">
        <v>37</v>
      </c>
      <c r="R7" s="182">
        <v>31</v>
      </c>
      <c r="S7" s="182">
        <v>1</v>
      </c>
      <c r="T7" s="183">
        <f>SUM(R7:S7)</f>
        <v>32</v>
      </c>
      <c r="U7" s="182">
        <v>22</v>
      </c>
      <c r="V7" s="182">
        <v>32</v>
      </c>
      <c r="W7" s="182">
        <v>18</v>
      </c>
      <c r="X7" s="183">
        <f>SUM(V7:W7)</f>
        <v>50</v>
      </c>
      <c r="Y7" s="182">
        <v>6</v>
      </c>
      <c r="Z7" s="182">
        <v>4</v>
      </c>
      <c r="AA7" s="183">
        <f>SUM(Y7:Z7)</f>
        <v>10</v>
      </c>
      <c r="AB7" s="182">
        <v>5</v>
      </c>
      <c r="AC7" s="182">
        <v>3</v>
      </c>
      <c r="AD7" s="182">
        <v>10</v>
      </c>
      <c r="AE7" s="183">
        <f>SUM(AB7:AD7)</f>
        <v>18</v>
      </c>
      <c r="AF7" s="182">
        <v>32</v>
      </c>
      <c r="AG7" s="182">
        <v>12</v>
      </c>
      <c r="AH7" s="182">
        <v>4</v>
      </c>
      <c r="AI7" s="182">
        <v>1</v>
      </c>
      <c r="AJ7" s="183">
        <f>SUM(AH7:AI7)</f>
        <v>5</v>
      </c>
      <c r="AK7" s="182">
        <v>11</v>
      </c>
      <c r="AL7" s="182">
        <v>8</v>
      </c>
      <c r="AM7" s="183">
        <f>SUM(AK7:AL7)</f>
        <v>19</v>
      </c>
      <c r="AN7" s="182">
        <v>0</v>
      </c>
      <c r="AO7" s="183">
        <f>AJ7+AM7+AN7</f>
        <v>24</v>
      </c>
      <c r="AP7" s="184">
        <f>P7+Q7+T7+U7+X7+AA7+AE7+AF7+AG7+AO7</f>
        <v>274</v>
      </c>
      <c r="AQ7" s="182">
        <v>20</v>
      </c>
      <c r="AR7" s="182">
        <v>1</v>
      </c>
      <c r="AS7" s="182">
        <v>66</v>
      </c>
      <c r="AT7" s="184">
        <f>SUM(AR7:AS7)</f>
        <v>67</v>
      </c>
      <c r="AU7" s="182">
        <v>64</v>
      </c>
      <c r="AV7" s="182">
        <v>36</v>
      </c>
      <c r="AW7" s="182">
        <v>1</v>
      </c>
      <c r="AX7" s="182">
        <v>28</v>
      </c>
      <c r="AY7" s="182">
        <v>33</v>
      </c>
      <c r="AZ7" s="182">
        <v>0</v>
      </c>
      <c r="BA7" s="182">
        <v>21</v>
      </c>
      <c r="BB7" s="182">
        <v>64</v>
      </c>
      <c r="BC7" s="182">
        <v>0</v>
      </c>
      <c r="BD7" s="183">
        <f>SUM(AU7:BC7)</f>
        <v>247</v>
      </c>
      <c r="BE7" s="182">
        <v>29</v>
      </c>
      <c r="BF7" s="184">
        <f>AQ7+AT7+BD7+BE7</f>
        <v>363</v>
      </c>
      <c r="BG7" s="182">
        <v>18</v>
      </c>
      <c r="BH7" s="182">
        <v>6</v>
      </c>
      <c r="BI7" s="182">
        <v>24</v>
      </c>
      <c r="BJ7" s="182">
        <v>17</v>
      </c>
      <c r="BK7" s="182">
        <v>16</v>
      </c>
      <c r="BL7" s="182">
        <v>39</v>
      </c>
      <c r="BM7" s="182">
        <v>0</v>
      </c>
      <c r="BN7" s="182">
        <v>28</v>
      </c>
      <c r="BO7" s="182">
        <v>14</v>
      </c>
      <c r="BP7" s="183">
        <f>SUM(BN7:BO7)</f>
        <v>42</v>
      </c>
      <c r="BQ7" s="184">
        <f>BG7+BH7+BI7+BJ7+BK7+BL7+BM7+BP7</f>
        <v>162</v>
      </c>
      <c r="BR7" s="182">
        <v>7</v>
      </c>
      <c r="BS7" s="182">
        <v>6</v>
      </c>
      <c r="BT7" s="182">
        <v>2</v>
      </c>
      <c r="BU7" s="182">
        <v>12</v>
      </c>
      <c r="BV7" s="182">
        <v>5</v>
      </c>
      <c r="BW7" s="182">
        <v>12</v>
      </c>
      <c r="BX7" s="183">
        <f>SUM(BU7:BW7)</f>
        <v>29</v>
      </c>
      <c r="BY7" s="182">
        <v>20</v>
      </c>
      <c r="BZ7" s="182">
        <v>8</v>
      </c>
      <c r="CA7" s="182">
        <v>0</v>
      </c>
      <c r="CB7" s="182">
        <v>6</v>
      </c>
      <c r="CC7" s="182">
        <v>0</v>
      </c>
      <c r="CD7" s="182">
        <v>5</v>
      </c>
      <c r="CE7" s="183">
        <f>SUM(BZ7:CD7)</f>
        <v>19</v>
      </c>
      <c r="CF7" s="182">
        <v>27</v>
      </c>
      <c r="CG7" s="182">
        <v>2</v>
      </c>
      <c r="CH7" s="182">
        <v>7</v>
      </c>
      <c r="CI7" s="182">
        <v>6</v>
      </c>
      <c r="CJ7" s="182">
        <v>0</v>
      </c>
      <c r="CK7" s="182">
        <v>2</v>
      </c>
      <c r="CL7" s="183">
        <f>SUM(CG7:CK7)</f>
        <v>17</v>
      </c>
      <c r="CM7" s="182">
        <v>4</v>
      </c>
      <c r="CN7" s="184">
        <f>BR7+BS7+BT7+BX7+BY7+CE7+CF7+CL7+CM7</f>
        <v>131</v>
      </c>
      <c r="CO7" s="182">
        <v>5</v>
      </c>
      <c r="CP7" s="182">
        <v>14</v>
      </c>
      <c r="CQ7" s="182">
        <v>4</v>
      </c>
      <c r="CR7" s="183">
        <f>SUM(CP7:CQ7)</f>
        <v>18</v>
      </c>
      <c r="CS7" s="182">
        <v>15</v>
      </c>
      <c r="CT7" s="182">
        <v>12</v>
      </c>
      <c r="CU7" s="182">
        <v>2</v>
      </c>
      <c r="CV7" s="182">
        <v>3</v>
      </c>
      <c r="CW7" s="183">
        <f>SUM(CU7:CV7)</f>
        <v>5</v>
      </c>
      <c r="CX7" s="182">
        <v>5</v>
      </c>
      <c r="CY7" s="184">
        <f>CO7+CR7+CS7+CT7+CW7+CX7</f>
        <v>60</v>
      </c>
      <c r="CZ7" s="182">
        <v>0</v>
      </c>
      <c r="DA7" s="182">
        <v>12</v>
      </c>
      <c r="DB7" s="182">
        <v>86</v>
      </c>
      <c r="DC7" s="183">
        <f>SUM(CZ7:DB7)</f>
        <v>98</v>
      </c>
      <c r="DD7" s="182">
        <v>0</v>
      </c>
      <c r="DE7" s="182">
        <v>1</v>
      </c>
      <c r="DF7" s="182">
        <v>19</v>
      </c>
      <c r="DG7" s="182">
        <v>0</v>
      </c>
      <c r="DH7" s="182">
        <v>17</v>
      </c>
      <c r="DI7" s="182">
        <v>14</v>
      </c>
      <c r="DJ7" s="182">
        <v>1</v>
      </c>
      <c r="DK7" s="182">
        <v>20</v>
      </c>
      <c r="DL7" s="182">
        <v>1</v>
      </c>
      <c r="DM7" s="183">
        <f>SUM(DE7:DL7)</f>
        <v>73</v>
      </c>
      <c r="DN7" s="184">
        <f>DC7+DM7</f>
        <v>171</v>
      </c>
      <c r="DO7" s="182">
        <v>17</v>
      </c>
      <c r="DP7" s="182">
        <v>53</v>
      </c>
      <c r="DQ7" s="182">
        <v>4</v>
      </c>
      <c r="DR7" s="183">
        <f>SUM(DP7:DQ7)</f>
        <v>57</v>
      </c>
      <c r="DS7" s="182">
        <v>6</v>
      </c>
      <c r="DT7" s="182">
        <v>19</v>
      </c>
      <c r="DU7" s="184">
        <f>DO7+DR7+DS7+DT7</f>
        <v>99</v>
      </c>
      <c r="DV7" s="182">
        <v>6</v>
      </c>
      <c r="DW7" s="184">
        <f>SUM(DV7)</f>
        <v>6</v>
      </c>
      <c r="DX7" s="182">
        <v>10</v>
      </c>
      <c r="DY7" s="182">
        <v>50</v>
      </c>
      <c r="DZ7" s="182">
        <v>2</v>
      </c>
      <c r="EA7" s="182">
        <v>0</v>
      </c>
      <c r="EB7" s="182">
        <v>2</v>
      </c>
      <c r="EC7" s="182">
        <v>0</v>
      </c>
      <c r="ED7" s="183">
        <f>SUM(DZ7:EC7)</f>
        <v>4</v>
      </c>
      <c r="EE7" s="182">
        <v>9</v>
      </c>
      <c r="EF7" s="182">
        <v>55</v>
      </c>
      <c r="EG7" s="182">
        <v>1</v>
      </c>
      <c r="EH7" s="182">
        <v>1</v>
      </c>
      <c r="EI7" s="182">
        <v>0</v>
      </c>
      <c r="EJ7" s="182">
        <v>0</v>
      </c>
      <c r="EK7" s="182">
        <v>82</v>
      </c>
      <c r="EL7" s="182">
        <v>1</v>
      </c>
      <c r="EM7" s="182">
        <v>3</v>
      </c>
      <c r="EN7" s="182">
        <v>0</v>
      </c>
      <c r="EO7" s="182">
        <v>1</v>
      </c>
      <c r="EP7" s="183">
        <f>SUM(EG7:EO7)</f>
        <v>89</v>
      </c>
      <c r="EQ7" s="184">
        <f>DX7+DY7+ED7+EE7+EF7+EP7</f>
        <v>217</v>
      </c>
      <c r="ER7" s="182">
        <v>24</v>
      </c>
      <c r="ES7" s="184">
        <f>SUM(ER7)</f>
        <v>24</v>
      </c>
      <c r="ET7" s="182">
        <v>1</v>
      </c>
      <c r="EU7" s="182">
        <v>2</v>
      </c>
      <c r="EV7" s="182">
        <v>23</v>
      </c>
      <c r="EW7" s="182">
        <v>8</v>
      </c>
      <c r="EX7" s="182">
        <v>3</v>
      </c>
      <c r="EY7" s="182">
        <v>21</v>
      </c>
      <c r="EZ7" s="182">
        <v>0</v>
      </c>
      <c r="FA7" s="182">
        <v>19</v>
      </c>
      <c r="FB7" s="182">
        <v>1</v>
      </c>
      <c r="FC7" s="182">
        <v>0</v>
      </c>
      <c r="FD7" s="182">
        <v>2</v>
      </c>
      <c r="FE7" s="182">
        <v>3</v>
      </c>
      <c r="FF7" s="182">
        <v>0</v>
      </c>
      <c r="FG7" s="182">
        <v>18</v>
      </c>
      <c r="FH7" s="182">
        <v>1</v>
      </c>
      <c r="FI7" s="182">
        <v>5</v>
      </c>
      <c r="FJ7" s="183">
        <f>SUM(EV7:FI7)</f>
        <v>104</v>
      </c>
      <c r="FK7" s="184">
        <f>ET7+EU7+FJ7</f>
        <v>107</v>
      </c>
      <c r="FL7" s="182">
        <v>35</v>
      </c>
      <c r="FM7" s="182">
        <v>43</v>
      </c>
      <c r="FN7" s="182">
        <v>56</v>
      </c>
      <c r="FO7" s="182">
        <v>0</v>
      </c>
      <c r="FP7" s="182">
        <v>12</v>
      </c>
      <c r="FQ7" s="182">
        <v>35</v>
      </c>
      <c r="FR7" s="182">
        <v>21</v>
      </c>
      <c r="FS7" s="183">
        <f>SUM(FO7:FR7)</f>
        <v>68</v>
      </c>
      <c r="FT7" s="182">
        <v>15</v>
      </c>
      <c r="FU7" s="182">
        <v>5</v>
      </c>
      <c r="FV7" s="183">
        <f>SUM(FT7:FU7)</f>
        <v>20</v>
      </c>
      <c r="FW7" s="184">
        <f>FL7+FM7+FN7+FS7+FV7</f>
        <v>222</v>
      </c>
      <c r="FX7" s="182">
        <v>38</v>
      </c>
      <c r="FY7" s="182">
        <v>37</v>
      </c>
      <c r="FZ7" s="182">
        <v>14</v>
      </c>
      <c r="GA7" s="182">
        <v>13</v>
      </c>
      <c r="GB7" s="182">
        <f>SUM(FZ7:GA7)</f>
        <v>27</v>
      </c>
      <c r="GC7" s="182">
        <v>1</v>
      </c>
      <c r="GD7" s="182">
        <v>7</v>
      </c>
      <c r="GE7" s="184">
        <f>FX7+FY7+GB7+GC7+GD7</f>
        <v>110</v>
      </c>
    </row>
    <row r="8" spans="1:187" s="165" customFormat="1" ht="27.75">
      <c r="A8" s="185"/>
      <c r="B8" s="186" t="s">
        <v>271</v>
      </c>
      <c r="C8" s="187">
        <f t="shared" ref="C8:BN8" si="0">C7*100/C6</f>
        <v>30.499923559088824</v>
      </c>
      <c r="D8" s="187">
        <f t="shared" si="0"/>
        <v>100</v>
      </c>
      <c r="E8" s="187">
        <f t="shared" si="0"/>
        <v>18.032786885245901</v>
      </c>
      <c r="F8" s="187">
        <f t="shared" si="0"/>
        <v>19.35483870967742</v>
      </c>
      <c r="G8" s="187">
        <f t="shared" si="0"/>
        <v>33.333333333333336</v>
      </c>
      <c r="H8" s="187">
        <f t="shared" si="0"/>
        <v>13.559322033898304</v>
      </c>
      <c r="I8" s="187">
        <f t="shared" si="0"/>
        <v>38.333333333333336</v>
      </c>
      <c r="J8" s="187">
        <f t="shared" si="0"/>
        <v>0</v>
      </c>
      <c r="K8" s="187">
        <f t="shared" si="0"/>
        <v>3.225806451612903</v>
      </c>
      <c r="L8" s="187">
        <f t="shared" si="0"/>
        <v>6.1224489795918364</v>
      </c>
      <c r="M8" s="187">
        <f t="shared" si="0"/>
        <v>14.454277286135694</v>
      </c>
      <c r="N8" s="187">
        <f t="shared" si="0"/>
        <v>39.325842696629216</v>
      </c>
      <c r="O8" s="187">
        <f t="shared" si="0"/>
        <v>15.384615384615385</v>
      </c>
      <c r="P8" s="187">
        <f t="shared" si="0"/>
        <v>36.274509803921568</v>
      </c>
      <c r="Q8" s="187">
        <f t="shared" si="0"/>
        <v>25</v>
      </c>
      <c r="R8" s="187">
        <f t="shared" si="0"/>
        <v>39.743589743589745</v>
      </c>
      <c r="S8" s="187">
        <f t="shared" si="0"/>
        <v>25</v>
      </c>
      <c r="T8" s="187">
        <f t="shared" si="0"/>
        <v>39.024390243902438</v>
      </c>
      <c r="U8" s="187">
        <f t="shared" si="0"/>
        <v>70.967741935483872</v>
      </c>
      <c r="V8" s="187">
        <f t="shared" si="0"/>
        <v>94.117647058823536</v>
      </c>
      <c r="W8" s="187">
        <f t="shared" si="0"/>
        <v>37.5</v>
      </c>
      <c r="X8" s="187">
        <f t="shared" si="0"/>
        <v>60.975609756097562</v>
      </c>
      <c r="Y8" s="187">
        <f t="shared" si="0"/>
        <v>20</v>
      </c>
      <c r="Z8" s="187">
        <f t="shared" si="0"/>
        <v>44.444444444444443</v>
      </c>
      <c r="AA8" s="187">
        <f t="shared" si="0"/>
        <v>25.641025641025642</v>
      </c>
      <c r="AB8" s="187">
        <f t="shared" si="0"/>
        <v>55.555555555555557</v>
      </c>
      <c r="AC8" s="187">
        <f t="shared" si="0"/>
        <v>16.666666666666668</v>
      </c>
      <c r="AD8" s="187">
        <f t="shared" si="0"/>
        <v>90.909090909090907</v>
      </c>
      <c r="AE8" s="187">
        <f t="shared" si="0"/>
        <v>47.368421052631582</v>
      </c>
      <c r="AF8" s="187">
        <f t="shared" si="0"/>
        <v>27.118644067796609</v>
      </c>
      <c r="AG8" s="187">
        <f t="shared" si="0"/>
        <v>52.173913043478258</v>
      </c>
      <c r="AH8" s="187">
        <f t="shared" si="0"/>
        <v>50</v>
      </c>
      <c r="AI8" s="187">
        <f t="shared" si="0"/>
        <v>12.5</v>
      </c>
      <c r="AJ8" s="187">
        <f t="shared" si="0"/>
        <v>31.25</v>
      </c>
      <c r="AK8" s="187">
        <f t="shared" si="0"/>
        <v>73.333333333333329</v>
      </c>
      <c r="AL8" s="187">
        <f t="shared" si="0"/>
        <v>47.058823529411768</v>
      </c>
      <c r="AM8" s="187">
        <f t="shared" si="0"/>
        <v>59.375</v>
      </c>
      <c r="AN8" s="187">
        <f t="shared" si="0"/>
        <v>0</v>
      </c>
      <c r="AO8" s="187">
        <f t="shared" si="0"/>
        <v>48</v>
      </c>
      <c r="AP8" s="187">
        <f t="shared" si="0"/>
        <v>38.429172510518931</v>
      </c>
      <c r="AQ8" s="187">
        <f t="shared" si="0"/>
        <v>39.215686274509807</v>
      </c>
      <c r="AR8" s="187">
        <f t="shared" si="0"/>
        <v>33.333333333333336</v>
      </c>
      <c r="AS8" s="187">
        <f t="shared" si="0"/>
        <v>30.985915492957748</v>
      </c>
      <c r="AT8" s="187">
        <f t="shared" si="0"/>
        <v>31.018518518518519</v>
      </c>
      <c r="AU8" s="187">
        <f t="shared" si="0"/>
        <v>38.32335329341317</v>
      </c>
      <c r="AV8" s="187">
        <f t="shared" si="0"/>
        <v>34.615384615384613</v>
      </c>
      <c r="AW8" s="187">
        <f t="shared" si="0"/>
        <v>100</v>
      </c>
      <c r="AX8" s="187">
        <f t="shared" si="0"/>
        <v>36.363636363636367</v>
      </c>
      <c r="AY8" s="187">
        <f t="shared" si="0"/>
        <v>52.38095238095238</v>
      </c>
      <c r="AZ8" s="187">
        <f t="shared" si="0"/>
        <v>0</v>
      </c>
      <c r="BA8" s="187">
        <f t="shared" si="0"/>
        <v>38.18181818181818</v>
      </c>
      <c r="BB8" s="187">
        <f t="shared" si="0"/>
        <v>37.869822485207102</v>
      </c>
      <c r="BC8" s="187">
        <f t="shared" si="0"/>
        <v>0</v>
      </c>
      <c r="BD8" s="187">
        <f t="shared" si="0"/>
        <v>38.29457364341085</v>
      </c>
      <c r="BE8" s="187">
        <f t="shared" si="0"/>
        <v>29.292929292929294</v>
      </c>
      <c r="BF8" s="187">
        <f t="shared" si="0"/>
        <v>35.905044510385757</v>
      </c>
      <c r="BG8" s="187">
        <f t="shared" si="0"/>
        <v>26.470588235294116</v>
      </c>
      <c r="BH8" s="187">
        <f t="shared" si="0"/>
        <v>54.545454545454547</v>
      </c>
      <c r="BI8" s="187">
        <f t="shared" si="0"/>
        <v>35.820895522388057</v>
      </c>
      <c r="BJ8" s="187">
        <f t="shared" si="0"/>
        <v>35.416666666666664</v>
      </c>
      <c r="BK8" s="187">
        <f t="shared" si="0"/>
        <v>38.095238095238095</v>
      </c>
      <c r="BL8" s="187">
        <f t="shared" si="0"/>
        <v>49.367088607594937</v>
      </c>
      <c r="BM8" s="187">
        <f t="shared" si="0"/>
        <v>0</v>
      </c>
      <c r="BN8" s="187">
        <f t="shared" si="0"/>
        <v>54.901960784313722</v>
      </c>
      <c r="BO8" s="187">
        <f t="shared" ref="BO8:DZ8" si="1">BO7*100/BO6</f>
        <v>33.333333333333336</v>
      </c>
      <c r="BP8" s="187">
        <f t="shared" si="1"/>
        <v>45.161290322580648</v>
      </c>
      <c r="BQ8" s="187">
        <f t="shared" si="1"/>
        <v>39.416058394160586</v>
      </c>
      <c r="BR8" s="187">
        <f t="shared" si="1"/>
        <v>46.666666666666664</v>
      </c>
      <c r="BS8" s="187">
        <f t="shared" si="1"/>
        <v>26.086956521739129</v>
      </c>
      <c r="BT8" s="187">
        <f t="shared" si="1"/>
        <v>40</v>
      </c>
      <c r="BU8" s="187">
        <f t="shared" si="1"/>
        <v>54.545454545454547</v>
      </c>
      <c r="BV8" s="187">
        <f t="shared" si="1"/>
        <v>38.46153846153846</v>
      </c>
      <c r="BW8" s="187">
        <f t="shared" si="1"/>
        <v>22.641509433962263</v>
      </c>
      <c r="BX8" s="187">
        <f t="shared" si="1"/>
        <v>32.954545454545453</v>
      </c>
      <c r="BY8" s="187">
        <f t="shared" si="1"/>
        <v>41.666666666666664</v>
      </c>
      <c r="BZ8" s="187">
        <f t="shared" si="1"/>
        <v>25.806451612903224</v>
      </c>
      <c r="CA8" s="187">
        <f t="shared" si="1"/>
        <v>0</v>
      </c>
      <c r="CB8" s="187">
        <f t="shared" si="1"/>
        <v>27.272727272727273</v>
      </c>
      <c r="CC8" s="187">
        <f t="shared" si="1"/>
        <v>0</v>
      </c>
      <c r="CD8" s="187">
        <f t="shared" si="1"/>
        <v>29.411764705882351</v>
      </c>
      <c r="CE8" s="187">
        <f t="shared" si="1"/>
        <v>26.388888888888889</v>
      </c>
      <c r="CF8" s="187">
        <f t="shared" si="1"/>
        <v>51.92307692307692</v>
      </c>
      <c r="CG8" s="187">
        <f t="shared" si="1"/>
        <v>50</v>
      </c>
      <c r="CH8" s="187">
        <f t="shared" si="1"/>
        <v>46.666666666666664</v>
      </c>
      <c r="CI8" s="187">
        <f t="shared" si="1"/>
        <v>50</v>
      </c>
      <c r="CJ8" s="187">
        <f t="shared" si="1"/>
        <v>0</v>
      </c>
      <c r="CK8" s="187">
        <f t="shared" si="1"/>
        <v>40</v>
      </c>
      <c r="CL8" s="187">
        <f t="shared" si="1"/>
        <v>45.945945945945944</v>
      </c>
      <c r="CM8" s="187">
        <f t="shared" si="1"/>
        <v>36.363636363636367</v>
      </c>
      <c r="CN8" s="187">
        <f t="shared" si="1"/>
        <v>37.32193732193732</v>
      </c>
      <c r="CO8" s="187">
        <f t="shared" si="1"/>
        <v>12.195121951219512</v>
      </c>
      <c r="CP8" s="187">
        <f t="shared" si="1"/>
        <v>70</v>
      </c>
      <c r="CQ8" s="187">
        <f t="shared" si="1"/>
        <v>40</v>
      </c>
      <c r="CR8" s="187">
        <f t="shared" si="1"/>
        <v>60</v>
      </c>
      <c r="CS8" s="187">
        <f t="shared" si="1"/>
        <v>44.117647058823529</v>
      </c>
      <c r="CT8" s="187">
        <f t="shared" si="1"/>
        <v>24</v>
      </c>
      <c r="CU8" s="187">
        <f t="shared" si="1"/>
        <v>16.666666666666668</v>
      </c>
      <c r="CV8" s="187">
        <f t="shared" si="1"/>
        <v>17.647058823529413</v>
      </c>
      <c r="CW8" s="187">
        <f t="shared" si="1"/>
        <v>17.241379310344829</v>
      </c>
      <c r="CX8" s="187">
        <f t="shared" si="1"/>
        <v>25</v>
      </c>
      <c r="CY8" s="187">
        <f t="shared" si="1"/>
        <v>29.411764705882351</v>
      </c>
      <c r="CZ8" s="187">
        <f t="shared" si="1"/>
        <v>0</v>
      </c>
      <c r="DA8" s="187">
        <f t="shared" si="1"/>
        <v>22.222222222222221</v>
      </c>
      <c r="DB8" s="187">
        <f t="shared" si="1"/>
        <v>25.294117647058822</v>
      </c>
      <c r="DC8" s="187">
        <f t="shared" si="1"/>
        <v>24.685138539042821</v>
      </c>
      <c r="DD8" s="187">
        <f t="shared" si="1"/>
        <v>0</v>
      </c>
      <c r="DE8" s="187">
        <f t="shared" si="1"/>
        <v>100</v>
      </c>
      <c r="DF8" s="187">
        <f t="shared" si="1"/>
        <v>7.1698113207547172</v>
      </c>
      <c r="DG8" s="187">
        <f t="shared" si="1"/>
        <v>0</v>
      </c>
      <c r="DH8" s="187">
        <f t="shared" si="1"/>
        <v>32.075471698113205</v>
      </c>
      <c r="DI8" s="187">
        <f t="shared" si="1"/>
        <v>11.965811965811966</v>
      </c>
      <c r="DJ8" s="187">
        <f t="shared" si="1"/>
        <v>100</v>
      </c>
      <c r="DK8" s="187">
        <f t="shared" si="1"/>
        <v>14.184397163120567</v>
      </c>
      <c r="DL8" s="187">
        <f t="shared" si="1"/>
        <v>100</v>
      </c>
      <c r="DM8" s="187">
        <f t="shared" si="1"/>
        <v>12.521440823327616</v>
      </c>
      <c r="DN8" s="187">
        <f t="shared" si="1"/>
        <v>17.395727365208547</v>
      </c>
      <c r="DO8" s="187">
        <f t="shared" si="1"/>
        <v>28.333333333333332</v>
      </c>
      <c r="DP8" s="187">
        <f t="shared" si="1"/>
        <v>80.303030303030297</v>
      </c>
      <c r="DQ8" s="187">
        <f t="shared" si="1"/>
        <v>66.666666666666671</v>
      </c>
      <c r="DR8" s="187">
        <f t="shared" si="1"/>
        <v>79.166666666666671</v>
      </c>
      <c r="DS8" s="187">
        <f t="shared" si="1"/>
        <v>10.344827586206897</v>
      </c>
      <c r="DT8" s="187">
        <f t="shared" si="1"/>
        <v>22.61904761904762</v>
      </c>
      <c r="DU8" s="187">
        <f t="shared" si="1"/>
        <v>36.131386861313871</v>
      </c>
      <c r="DV8" s="187">
        <f t="shared" si="1"/>
        <v>20.689655172413794</v>
      </c>
      <c r="DW8" s="187">
        <f t="shared" si="1"/>
        <v>20.689655172413794</v>
      </c>
      <c r="DX8" s="187">
        <f t="shared" si="1"/>
        <v>33.333333333333336</v>
      </c>
      <c r="DY8" s="187">
        <f t="shared" si="1"/>
        <v>35.2112676056338</v>
      </c>
      <c r="DZ8" s="187">
        <f t="shared" si="1"/>
        <v>40</v>
      </c>
      <c r="EA8" s="187">
        <f t="shared" ref="EA8:GE8" si="2">EA7*100/EA6</f>
        <v>0</v>
      </c>
      <c r="EB8" s="187">
        <f t="shared" si="2"/>
        <v>15.384615384615385</v>
      </c>
      <c r="EC8" s="187">
        <f t="shared" si="2"/>
        <v>0</v>
      </c>
      <c r="ED8" s="187">
        <f t="shared" si="2"/>
        <v>13.793103448275861</v>
      </c>
      <c r="EE8" s="187">
        <f t="shared" si="2"/>
        <v>37.5</v>
      </c>
      <c r="EF8" s="187">
        <f t="shared" si="2"/>
        <v>39.855072463768117</v>
      </c>
      <c r="EG8" s="187">
        <f t="shared" si="2"/>
        <v>20</v>
      </c>
      <c r="EH8" s="187">
        <f t="shared" si="2"/>
        <v>20</v>
      </c>
      <c r="EI8" s="187">
        <f t="shared" si="2"/>
        <v>0</v>
      </c>
      <c r="EJ8" s="187">
        <f t="shared" si="2"/>
        <v>0</v>
      </c>
      <c r="EK8" s="187">
        <f t="shared" si="2"/>
        <v>42.487046632124354</v>
      </c>
      <c r="EL8" s="187">
        <f t="shared" si="2"/>
        <v>7.6923076923076925</v>
      </c>
      <c r="EM8" s="187">
        <f t="shared" si="2"/>
        <v>12.5</v>
      </c>
      <c r="EN8" s="187">
        <f t="shared" si="2"/>
        <v>0</v>
      </c>
      <c r="EO8" s="187">
        <f t="shared" si="2"/>
        <v>9.0909090909090917</v>
      </c>
      <c r="EP8" s="187">
        <f t="shared" si="2"/>
        <v>34.099616858237546</v>
      </c>
      <c r="EQ8" s="187">
        <f t="shared" si="2"/>
        <v>34.775641025641029</v>
      </c>
      <c r="ER8" s="187">
        <f t="shared" si="2"/>
        <v>20.168067226890756</v>
      </c>
      <c r="ES8" s="187">
        <f t="shared" si="2"/>
        <v>20.168067226890756</v>
      </c>
      <c r="ET8" s="187">
        <f t="shared" si="2"/>
        <v>7.6923076923076925</v>
      </c>
      <c r="EU8" s="187">
        <f t="shared" si="2"/>
        <v>40</v>
      </c>
      <c r="EV8" s="187">
        <f t="shared" si="2"/>
        <v>38.983050847457626</v>
      </c>
      <c r="EW8" s="187">
        <f t="shared" si="2"/>
        <v>25.806451612903224</v>
      </c>
      <c r="EX8" s="187">
        <f t="shared" si="2"/>
        <v>60</v>
      </c>
      <c r="EY8" s="187">
        <f t="shared" si="2"/>
        <v>42</v>
      </c>
      <c r="EZ8" s="187">
        <f t="shared" si="2"/>
        <v>0</v>
      </c>
      <c r="FA8" s="187">
        <f t="shared" si="2"/>
        <v>35.849056603773583</v>
      </c>
      <c r="FB8" s="187">
        <f t="shared" si="2"/>
        <v>100</v>
      </c>
      <c r="FC8" s="187">
        <f t="shared" si="2"/>
        <v>0</v>
      </c>
      <c r="FD8" s="187">
        <f t="shared" si="2"/>
        <v>100</v>
      </c>
      <c r="FE8" s="187">
        <f t="shared" si="2"/>
        <v>11.538461538461538</v>
      </c>
      <c r="FF8" s="187">
        <f t="shared" si="2"/>
        <v>0</v>
      </c>
      <c r="FG8" s="187">
        <f t="shared" si="2"/>
        <v>26.470588235294116</v>
      </c>
      <c r="FH8" s="187">
        <f t="shared" si="2"/>
        <v>25</v>
      </c>
      <c r="FI8" s="187">
        <f t="shared" si="2"/>
        <v>13.157894736842104</v>
      </c>
      <c r="FJ8" s="187">
        <f t="shared" si="2"/>
        <v>30.498533724340177</v>
      </c>
      <c r="FK8" s="187">
        <f t="shared" si="2"/>
        <v>29.805013927576603</v>
      </c>
      <c r="FL8" s="187">
        <f t="shared" si="2"/>
        <v>31.25</v>
      </c>
      <c r="FM8" s="187">
        <f t="shared" si="2"/>
        <v>45.744680851063826</v>
      </c>
      <c r="FN8" s="187">
        <f t="shared" si="2"/>
        <v>12.147505422993492</v>
      </c>
      <c r="FO8" s="187">
        <f t="shared" si="2"/>
        <v>0</v>
      </c>
      <c r="FP8" s="187">
        <f t="shared" si="2"/>
        <v>17.391304347826086</v>
      </c>
      <c r="FQ8" s="187">
        <f t="shared" si="2"/>
        <v>44.303797468354432</v>
      </c>
      <c r="FR8" s="187">
        <f t="shared" si="2"/>
        <v>36.206896551724135</v>
      </c>
      <c r="FS8" s="187">
        <f t="shared" si="2"/>
        <v>32.850241545893716</v>
      </c>
      <c r="FT8" s="187">
        <f t="shared" si="2"/>
        <v>55.555555555555557</v>
      </c>
      <c r="FU8" s="187">
        <f t="shared" si="2"/>
        <v>45.454545454545453</v>
      </c>
      <c r="FV8" s="187">
        <f t="shared" si="2"/>
        <v>52.631578947368418</v>
      </c>
      <c r="FW8" s="187">
        <f t="shared" si="2"/>
        <v>24.342105263157894</v>
      </c>
      <c r="FX8" s="187">
        <f t="shared" si="2"/>
        <v>53.521126760563384</v>
      </c>
      <c r="FY8" s="187">
        <f t="shared" si="2"/>
        <v>67.272727272727266</v>
      </c>
      <c r="FZ8" s="187">
        <f t="shared" si="2"/>
        <v>48.275862068965516</v>
      </c>
      <c r="GA8" s="187">
        <f t="shared" si="2"/>
        <v>41.935483870967744</v>
      </c>
      <c r="GB8" s="187">
        <f t="shared" si="2"/>
        <v>45</v>
      </c>
      <c r="GC8" s="187">
        <f t="shared" si="2"/>
        <v>100</v>
      </c>
      <c r="GD8" s="187">
        <f t="shared" si="2"/>
        <v>28</v>
      </c>
      <c r="GE8" s="187">
        <f t="shared" si="2"/>
        <v>51.886792452830186</v>
      </c>
    </row>
    <row r="9" spans="1:187" s="165" customFormat="1" ht="55.5">
      <c r="A9" s="188">
        <v>3</v>
      </c>
      <c r="B9" s="189" t="s">
        <v>272</v>
      </c>
      <c r="C9" s="190">
        <f t="shared" ref="C9:C16" si="3">M9+AP9+BF9+BQ9+CN9+CY9+DN9+DU9+DW9+EQ9+ES9+FK9+FW9+GE9</f>
        <v>805</v>
      </c>
      <c r="D9" s="190">
        <f>D10</f>
        <v>1</v>
      </c>
      <c r="E9" s="190">
        <v>8</v>
      </c>
      <c r="F9" s="190">
        <f t="shared" ref="F9:F16" si="4">SUM(D9:E9)</f>
        <v>9</v>
      </c>
      <c r="G9" s="190">
        <f>G10</f>
        <v>0</v>
      </c>
      <c r="H9" s="190">
        <v>5</v>
      </c>
      <c r="I9" s="190">
        <v>12</v>
      </c>
      <c r="J9" s="190">
        <f>J10</f>
        <v>0</v>
      </c>
      <c r="K9" s="190">
        <f>K10</f>
        <v>1</v>
      </c>
      <c r="L9" s="190">
        <v>2</v>
      </c>
      <c r="M9" s="190">
        <f t="shared" ref="M9:M16" si="5">F9+G9+H9+I9+J9+K9+L9</f>
        <v>29</v>
      </c>
      <c r="N9" s="190">
        <v>15</v>
      </c>
      <c r="O9" s="190">
        <f>O10</f>
        <v>0</v>
      </c>
      <c r="P9" s="190">
        <f t="shared" ref="P9:P16" si="6">SUM(N9:O9)</f>
        <v>15</v>
      </c>
      <c r="Q9" s="190">
        <f>Q10</f>
        <v>8</v>
      </c>
      <c r="R9" s="190">
        <f>R10</f>
        <v>12</v>
      </c>
      <c r="S9" s="190">
        <f>S10</f>
        <v>1</v>
      </c>
      <c r="T9" s="190">
        <f t="shared" ref="T9:T16" si="7">SUM(R9:S9)</f>
        <v>13</v>
      </c>
      <c r="U9" s="190">
        <f>U10</f>
        <v>7</v>
      </c>
      <c r="V9" s="190">
        <f>V10</f>
        <v>30</v>
      </c>
      <c r="W9" s="190">
        <f>W10</f>
        <v>5</v>
      </c>
      <c r="X9" s="190">
        <f t="shared" ref="X9:X16" si="8">SUM(V9:W9)</f>
        <v>35</v>
      </c>
      <c r="Y9" s="190">
        <v>3</v>
      </c>
      <c r="Z9" s="190">
        <f>Z10</f>
        <v>0</v>
      </c>
      <c r="AA9" s="190">
        <f t="shared" ref="AA9:AA16" si="9">SUM(Y9:Z9)</f>
        <v>3</v>
      </c>
      <c r="AB9" s="190">
        <f>AB10</f>
        <v>0</v>
      </c>
      <c r="AC9" s="190">
        <f>AC10</f>
        <v>1</v>
      </c>
      <c r="AD9" s="190">
        <f>AD10</f>
        <v>1</v>
      </c>
      <c r="AE9" s="190">
        <f t="shared" ref="AE9:AE16" si="10">SUM(AB9:AD9)</f>
        <v>2</v>
      </c>
      <c r="AF9" s="190">
        <f t="shared" ref="AF9:AN9" si="11">AF10</f>
        <v>17</v>
      </c>
      <c r="AG9" s="190">
        <f t="shared" si="11"/>
        <v>1</v>
      </c>
      <c r="AH9" s="190">
        <f t="shared" si="11"/>
        <v>0</v>
      </c>
      <c r="AI9" s="190">
        <f t="shared" si="11"/>
        <v>1</v>
      </c>
      <c r="AJ9" s="190">
        <f t="shared" si="11"/>
        <v>1</v>
      </c>
      <c r="AK9" s="190">
        <f t="shared" si="11"/>
        <v>5</v>
      </c>
      <c r="AL9" s="190">
        <f t="shared" si="11"/>
        <v>4</v>
      </c>
      <c r="AM9" s="190">
        <f t="shared" si="11"/>
        <v>9</v>
      </c>
      <c r="AN9" s="190">
        <f t="shared" si="11"/>
        <v>0</v>
      </c>
      <c r="AO9" s="183">
        <f t="shared" ref="AO9:AO19" si="12">AJ9+AM9+AN9</f>
        <v>10</v>
      </c>
      <c r="AP9" s="190">
        <f t="shared" ref="AP9:AP16" si="13">P9+Q9+T9+U9+X9+AA9+AE9+AF9+AG9+AO9</f>
        <v>111</v>
      </c>
      <c r="AQ9" s="190">
        <f>AQ10</f>
        <v>2</v>
      </c>
      <c r="AR9" s="190">
        <f>AR10</f>
        <v>0</v>
      </c>
      <c r="AS9" s="190">
        <v>32</v>
      </c>
      <c r="AT9" s="190">
        <f t="shared" ref="AT9:AT16" si="14">SUM(AR9:AS9)</f>
        <v>32</v>
      </c>
      <c r="AU9" s="190">
        <v>25</v>
      </c>
      <c r="AV9" s="190">
        <f t="shared" ref="AV9:BA9" si="15">AV10</f>
        <v>8</v>
      </c>
      <c r="AW9" s="190">
        <f t="shared" si="15"/>
        <v>1</v>
      </c>
      <c r="AX9" s="190">
        <f t="shared" si="15"/>
        <v>3</v>
      </c>
      <c r="AY9" s="190">
        <f t="shared" si="15"/>
        <v>8</v>
      </c>
      <c r="AZ9" s="190">
        <f t="shared" si="15"/>
        <v>0</v>
      </c>
      <c r="BA9" s="190">
        <f t="shared" si="15"/>
        <v>4</v>
      </c>
      <c r="BB9" s="190">
        <v>23</v>
      </c>
      <c r="BC9" s="190">
        <f>BC10</f>
        <v>0</v>
      </c>
      <c r="BD9" s="190">
        <f t="shared" ref="BD9:BD16" si="16">SUM(AU9:BC9)</f>
        <v>72</v>
      </c>
      <c r="BE9" s="190">
        <v>15</v>
      </c>
      <c r="BF9" s="190">
        <f t="shared" ref="BF9:BF16" si="17">AQ9+AT9+BD9+BE9</f>
        <v>121</v>
      </c>
      <c r="BG9" s="190">
        <v>11</v>
      </c>
      <c r="BH9" s="190">
        <f>BH10</f>
        <v>1</v>
      </c>
      <c r="BI9" s="190">
        <v>8</v>
      </c>
      <c r="BJ9" s="190">
        <f>BJ10</f>
        <v>8</v>
      </c>
      <c r="BK9" s="190">
        <v>5</v>
      </c>
      <c r="BL9" s="190">
        <v>12</v>
      </c>
      <c r="BM9" s="190">
        <f>BM10</f>
        <v>0</v>
      </c>
      <c r="BN9" s="190">
        <f>BN10</f>
        <v>9</v>
      </c>
      <c r="BO9" s="190">
        <f>BO10</f>
        <v>6</v>
      </c>
      <c r="BP9" s="190">
        <f t="shared" ref="BP9:BP16" si="18">SUM(BN9:BO9)</f>
        <v>15</v>
      </c>
      <c r="BQ9" s="190">
        <f t="shared" ref="BQ9:BQ16" si="19">BG9+BH9+BI9+BJ9+BK9+BL9+BM9+BP9</f>
        <v>60</v>
      </c>
      <c r="BR9" s="190">
        <f>BR10</f>
        <v>4</v>
      </c>
      <c r="BS9" s="190">
        <f>BS10</f>
        <v>3</v>
      </c>
      <c r="BT9" s="190">
        <f>BT10</f>
        <v>0</v>
      </c>
      <c r="BU9" s="190">
        <v>8</v>
      </c>
      <c r="BV9" s="190">
        <v>3</v>
      </c>
      <c r="BW9" s="190">
        <f>BW10</f>
        <v>7</v>
      </c>
      <c r="BX9" s="190">
        <f t="shared" ref="BX9:BX16" si="20">SUM(BU9:BW9)</f>
        <v>18</v>
      </c>
      <c r="BY9" s="190">
        <v>9</v>
      </c>
      <c r="BZ9" s="190">
        <v>6</v>
      </c>
      <c r="CA9" s="190">
        <f>CA10</f>
        <v>0</v>
      </c>
      <c r="CB9" s="190">
        <f>CB10</f>
        <v>1</v>
      </c>
      <c r="CC9" s="190">
        <f>CC10</f>
        <v>0</v>
      </c>
      <c r="CD9" s="190">
        <f>CD10</f>
        <v>4</v>
      </c>
      <c r="CE9" s="190">
        <f t="shared" ref="CE9:CE16" si="21">SUM(BZ9:CD9)</f>
        <v>11</v>
      </c>
      <c r="CF9" s="190">
        <f t="shared" ref="CF9:CK9" si="22">CF10</f>
        <v>17</v>
      </c>
      <c r="CG9" s="190">
        <f t="shared" si="22"/>
        <v>0</v>
      </c>
      <c r="CH9" s="190">
        <f t="shared" si="22"/>
        <v>4</v>
      </c>
      <c r="CI9" s="190">
        <f t="shared" si="22"/>
        <v>5</v>
      </c>
      <c r="CJ9" s="190">
        <f t="shared" si="22"/>
        <v>0</v>
      </c>
      <c r="CK9" s="190">
        <f t="shared" si="22"/>
        <v>2</v>
      </c>
      <c r="CL9" s="190">
        <f t="shared" ref="CL9:CL16" si="23">SUM(CG9:CK9)</f>
        <v>11</v>
      </c>
      <c r="CM9" s="190">
        <f>CM10</f>
        <v>1</v>
      </c>
      <c r="CN9" s="190">
        <f t="shared" ref="CN9:CN16" si="24">BR9+BS9+BT9+BX9+BY9+CE9+CF9+CL9+CM9</f>
        <v>74</v>
      </c>
      <c r="CO9" s="190">
        <f>CO10</f>
        <v>0</v>
      </c>
      <c r="CP9" s="190">
        <v>9</v>
      </c>
      <c r="CQ9" s="190">
        <f>CQ10</f>
        <v>4</v>
      </c>
      <c r="CR9" s="190">
        <f t="shared" ref="CR9:CR16" si="25">SUM(CP9:CQ9)</f>
        <v>13</v>
      </c>
      <c r="CS9" s="190">
        <v>5</v>
      </c>
      <c r="CT9" s="190">
        <f>CT10</f>
        <v>6</v>
      </c>
      <c r="CU9" s="190">
        <f>CU10</f>
        <v>0</v>
      </c>
      <c r="CV9" s="190">
        <f>CV10</f>
        <v>0</v>
      </c>
      <c r="CW9" s="190">
        <f t="shared" ref="CW9:CW16" si="26">SUM(CU9:CV9)</f>
        <v>0</v>
      </c>
      <c r="CX9" s="190">
        <f>CX10</f>
        <v>0</v>
      </c>
      <c r="CY9" s="190">
        <f t="shared" ref="CY9:CY16" si="27">CO9+CR9+CS9+CT9+CW9+CX9</f>
        <v>24</v>
      </c>
      <c r="CZ9" s="190">
        <f>CZ10</f>
        <v>0</v>
      </c>
      <c r="DA9" s="190">
        <f>DA10</f>
        <v>10</v>
      </c>
      <c r="DB9" s="190">
        <f>DB10</f>
        <v>54</v>
      </c>
      <c r="DC9" s="190">
        <f t="shared" ref="DC9:DC16" si="28">SUM(CZ9:DB9)</f>
        <v>64</v>
      </c>
      <c r="DD9" s="190">
        <f t="shared" ref="DD9:DL9" si="29">DD10</f>
        <v>0</v>
      </c>
      <c r="DE9" s="190">
        <f t="shared" si="29"/>
        <v>0</v>
      </c>
      <c r="DF9" s="190">
        <f t="shared" si="29"/>
        <v>9</v>
      </c>
      <c r="DG9" s="190">
        <f t="shared" si="29"/>
        <v>0</v>
      </c>
      <c r="DH9" s="190">
        <v>15</v>
      </c>
      <c r="DI9" s="190">
        <f t="shared" si="29"/>
        <v>8</v>
      </c>
      <c r="DJ9" s="190">
        <f t="shared" si="29"/>
        <v>1</v>
      </c>
      <c r="DK9" s="190">
        <f t="shared" si="29"/>
        <v>14</v>
      </c>
      <c r="DL9" s="190">
        <f t="shared" si="29"/>
        <v>0</v>
      </c>
      <c r="DM9" s="190">
        <f t="shared" ref="DM9:DM16" si="30">SUM(DE9:DL9)</f>
        <v>47</v>
      </c>
      <c r="DN9" s="190">
        <f t="shared" ref="DN9:DN16" si="31">DC9+DM9</f>
        <v>111</v>
      </c>
      <c r="DO9" s="190">
        <f>DO10</f>
        <v>4</v>
      </c>
      <c r="DP9" s="190">
        <f>DP10</f>
        <v>30</v>
      </c>
      <c r="DQ9" s="190">
        <f>DQ10</f>
        <v>3</v>
      </c>
      <c r="DR9" s="190">
        <f t="shared" ref="DR9:DR16" si="32">SUM(DP9:DQ9)</f>
        <v>33</v>
      </c>
      <c r="DS9" s="190">
        <v>4</v>
      </c>
      <c r="DT9" s="190">
        <f>DT10</f>
        <v>8</v>
      </c>
      <c r="DU9" s="190">
        <f t="shared" ref="DU9:DU16" si="33">DO9+DR9+DS9+DT9</f>
        <v>49</v>
      </c>
      <c r="DV9" s="190">
        <f>DV10</f>
        <v>2</v>
      </c>
      <c r="DW9" s="190">
        <f t="shared" ref="DW9:DW18" si="34">SUM(DV9)</f>
        <v>2</v>
      </c>
      <c r="DX9" s="190">
        <f t="shared" ref="DX9:EC9" si="35">DX10</f>
        <v>4</v>
      </c>
      <c r="DY9" s="190">
        <f t="shared" si="35"/>
        <v>23</v>
      </c>
      <c r="DZ9" s="190">
        <f t="shared" si="35"/>
        <v>0</v>
      </c>
      <c r="EA9" s="190">
        <f t="shared" si="35"/>
        <v>0</v>
      </c>
      <c r="EB9" s="190">
        <f t="shared" si="35"/>
        <v>0</v>
      </c>
      <c r="EC9" s="190">
        <f t="shared" si="35"/>
        <v>0</v>
      </c>
      <c r="ED9" s="190">
        <f t="shared" ref="ED9:ED16" si="36">SUM(DZ9:EC9)</f>
        <v>0</v>
      </c>
      <c r="EE9" s="190">
        <f>EE10</f>
        <v>7</v>
      </c>
      <c r="EF9" s="190">
        <v>18</v>
      </c>
      <c r="EG9" s="190">
        <f>EG10</f>
        <v>1</v>
      </c>
      <c r="EH9" s="190">
        <f>EH10</f>
        <v>1</v>
      </c>
      <c r="EI9" s="190">
        <f>EI10</f>
        <v>0</v>
      </c>
      <c r="EJ9" s="190">
        <f>EJ10</f>
        <v>0</v>
      </c>
      <c r="EK9" s="190">
        <v>9</v>
      </c>
      <c r="EL9" s="190">
        <f>EL10</f>
        <v>0</v>
      </c>
      <c r="EM9" s="190">
        <f>EM10</f>
        <v>0</v>
      </c>
      <c r="EN9" s="190">
        <f>EN10</f>
        <v>0</v>
      </c>
      <c r="EO9" s="190">
        <f>EO10</f>
        <v>0</v>
      </c>
      <c r="EP9" s="190">
        <f t="shared" ref="EP9:EP16" si="37">SUM(EG9:EO9)</f>
        <v>11</v>
      </c>
      <c r="EQ9" s="190">
        <f t="shared" ref="EQ9:EQ19" si="38">DX9+DY9+ED9+EE9+EF9+EP9</f>
        <v>63</v>
      </c>
      <c r="ER9" s="190">
        <f>ER10</f>
        <v>2</v>
      </c>
      <c r="ES9" s="190">
        <f t="shared" ref="ES9:ES18" si="39">SUM(ER9)</f>
        <v>2</v>
      </c>
      <c r="ET9" s="190">
        <v>0</v>
      </c>
      <c r="EU9" s="190">
        <f>EU10</f>
        <v>0</v>
      </c>
      <c r="EV9" s="190">
        <f>EV10</f>
        <v>4</v>
      </c>
      <c r="EW9" s="190">
        <v>1</v>
      </c>
      <c r="EX9" s="190">
        <f t="shared" ref="EX9:FI9" si="40">EX10</f>
        <v>1</v>
      </c>
      <c r="EY9" s="190">
        <f t="shared" si="40"/>
        <v>9</v>
      </c>
      <c r="EZ9" s="190">
        <f t="shared" si="40"/>
        <v>0</v>
      </c>
      <c r="FA9" s="190">
        <v>11</v>
      </c>
      <c r="FB9" s="190">
        <f t="shared" si="40"/>
        <v>0</v>
      </c>
      <c r="FC9" s="190">
        <f t="shared" si="40"/>
        <v>0</v>
      </c>
      <c r="FD9" s="190">
        <f t="shared" si="40"/>
        <v>1</v>
      </c>
      <c r="FE9" s="190">
        <f t="shared" si="40"/>
        <v>1</v>
      </c>
      <c r="FF9" s="190">
        <f t="shared" si="40"/>
        <v>0</v>
      </c>
      <c r="FG9" s="190">
        <f t="shared" si="40"/>
        <v>8</v>
      </c>
      <c r="FH9" s="190">
        <f t="shared" si="40"/>
        <v>0</v>
      </c>
      <c r="FI9" s="190">
        <f t="shared" si="40"/>
        <v>2</v>
      </c>
      <c r="FJ9" s="190">
        <f t="shared" ref="FJ9:FJ16" si="41">SUM(EV9:FI9)</f>
        <v>38</v>
      </c>
      <c r="FK9" s="190">
        <f t="shared" ref="FK9:FK16" si="42">ET9+EU9+FJ9</f>
        <v>38</v>
      </c>
      <c r="FL9" s="190">
        <f>FL10</f>
        <v>10</v>
      </c>
      <c r="FM9" s="190">
        <f>FM10</f>
        <v>3</v>
      </c>
      <c r="FN9" s="190">
        <v>30</v>
      </c>
      <c r="FO9" s="190">
        <f>FO10</f>
        <v>0</v>
      </c>
      <c r="FP9" s="190">
        <f>FP10</f>
        <v>2</v>
      </c>
      <c r="FQ9" s="190">
        <v>21</v>
      </c>
      <c r="FR9" s="190">
        <f>FR10</f>
        <v>11</v>
      </c>
      <c r="FS9" s="190">
        <f t="shared" ref="FS9:FS16" si="43">SUM(FO9:FR9)</f>
        <v>34</v>
      </c>
      <c r="FT9" s="190">
        <f>FT10</f>
        <v>10</v>
      </c>
      <c r="FU9" s="190">
        <f>FU10</f>
        <v>4</v>
      </c>
      <c r="FV9" s="190">
        <f t="shared" ref="FV9:FV16" si="44">SUM(FT9:FU9)</f>
        <v>14</v>
      </c>
      <c r="FW9" s="190">
        <f t="shared" ref="FW9:FW16" si="45">FL9+FM9+FN9+FS9+FV9</f>
        <v>91</v>
      </c>
      <c r="FX9" s="190">
        <f t="shared" ref="FX9:GD9" si="46">FX10</f>
        <v>17</v>
      </c>
      <c r="FY9" s="190">
        <f t="shared" si="46"/>
        <v>4</v>
      </c>
      <c r="FZ9" s="190">
        <f t="shared" si="46"/>
        <v>5</v>
      </c>
      <c r="GA9" s="190">
        <f t="shared" si="46"/>
        <v>2</v>
      </c>
      <c r="GB9" s="190">
        <f t="shared" si="46"/>
        <v>7</v>
      </c>
      <c r="GC9" s="190">
        <f t="shared" si="46"/>
        <v>0</v>
      </c>
      <c r="GD9" s="190">
        <f t="shared" si="46"/>
        <v>2</v>
      </c>
      <c r="GE9" s="190">
        <f t="shared" ref="GE9:GE16" si="47">FX9+FY9+GB9+GC9+GD9</f>
        <v>30</v>
      </c>
    </row>
    <row r="10" spans="1:187" s="165" customFormat="1" ht="55.5">
      <c r="A10" s="191">
        <v>4</v>
      </c>
      <c r="B10" s="181" t="s">
        <v>273</v>
      </c>
      <c r="C10" s="182">
        <f t="shared" si="3"/>
        <v>805</v>
      </c>
      <c r="D10" s="182">
        <v>1</v>
      </c>
      <c r="E10" s="182">
        <v>8</v>
      </c>
      <c r="F10" s="183">
        <f t="shared" si="4"/>
        <v>9</v>
      </c>
      <c r="G10" s="182">
        <v>0</v>
      </c>
      <c r="H10" s="182">
        <v>5</v>
      </c>
      <c r="I10" s="182">
        <v>12</v>
      </c>
      <c r="J10" s="182">
        <v>0</v>
      </c>
      <c r="K10" s="182">
        <v>1</v>
      </c>
      <c r="L10" s="182">
        <v>2</v>
      </c>
      <c r="M10" s="184">
        <f t="shared" si="5"/>
        <v>29</v>
      </c>
      <c r="N10" s="182">
        <v>15</v>
      </c>
      <c r="O10" s="182">
        <v>0</v>
      </c>
      <c r="P10" s="183">
        <f t="shared" si="6"/>
        <v>15</v>
      </c>
      <c r="Q10" s="182">
        <v>8</v>
      </c>
      <c r="R10" s="182">
        <v>12</v>
      </c>
      <c r="S10" s="182">
        <v>1</v>
      </c>
      <c r="T10" s="183">
        <f t="shared" si="7"/>
        <v>13</v>
      </c>
      <c r="U10" s="182">
        <v>7</v>
      </c>
      <c r="V10" s="182">
        <v>30</v>
      </c>
      <c r="W10" s="182">
        <v>5</v>
      </c>
      <c r="X10" s="183">
        <f t="shared" si="8"/>
        <v>35</v>
      </c>
      <c r="Y10" s="182">
        <v>3</v>
      </c>
      <c r="Z10" s="182">
        <v>0</v>
      </c>
      <c r="AA10" s="183">
        <f t="shared" si="9"/>
        <v>3</v>
      </c>
      <c r="AB10" s="182">
        <v>0</v>
      </c>
      <c r="AC10" s="182">
        <v>1</v>
      </c>
      <c r="AD10" s="182">
        <v>1</v>
      </c>
      <c r="AE10" s="183">
        <f t="shared" si="10"/>
        <v>2</v>
      </c>
      <c r="AF10" s="182">
        <v>17</v>
      </c>
      <c r="AG10" s="182">
        <v>1</v>
      </c>
      <c r="AH10" s="182">
        <v>0</v>
      </c>
      <c r="AI10" s="182">
        <v>1</v>
      </c>
      <c r="AJ10" s="183">
        <f t="shared" ref="AJ10:AJ19" si="48">SUM(AH10:AI10)</f>
        <v>1</v>
      </c>
      <c r="AK10" s="182">
        <v>5</v>
      </c>
      <c r="AL10" s="182">
        <v>4</v>
      </c>
      <c r="AM10" s="183">
        <f t="shared" ref="AM10:AM19" si="49">SUM(AK10:AL10)</f>
        <v>9</v>
      </c>
      <c r="AN10" s="182">
        <v>0</v>
      </c>
      <c r="AO10" s="183">
        <f t="shared" si="12"/>
        <v>10</v>
      </c>
      <c r="AP10" s="184">
        <f t="shared" si="13"/>
        <v>111</v>
      </c>
      <c r="AQ10" s="182">
        <v>2</v>
      </c>
      <c r="AR10" s="182">
        <v>0</v>
      </c>
      <c r="AS10" s="182">
        <v>32</v>
      </c>
      <c r="AT10" s="184">
        <f t="shared" si="14"/>
        <v>32</v>
      </c>
      <c r="AU10" s="182">
        <v>25</v>
      </c>
      <c r="AV10" s="182">
        <v>8</v>
      </c>
      <c r="AW10" s="182">
        <v>1</v>
      </c>
      <c r="AX10" s="182">
        <v>3</v>
      </c>
      <c r="AY10" s="182">
        <v>8</v>
      </c>
      <c r="AZ10" s="182">
        <v>0</v>
      </c>
      <c r="BA10" s="182">
        <v>4</v>
      </c>
      <c r="BB10" s="182">
        <v>23</v>
      </c>
      <c r="BC10" s="182">
        <v>0</v>
      </c>
      <c r="BD10" s="183">
        <f t="shared" si="16"/>
        <v>72</v>
      </c>
      <c r="BE10" s="182">
        <v>15</v>
      </c>
      <c r="BF10" s="184">
        <f t="shared" si="17"/>
        <v>121</v>
      </c>
      <c r="BG10" s="182">
        <v>11</v>
      </c>
      <c r="BH10" s="182">
        <v>1</v>
      </c>
      <c r="BI10" s="182">
        <v>8</v>
      </c>
      <c r="BJ10" s="182">
        <v>8</v>
      </c>
      <c r="BK10" s="182">
        <v>5</v>
      </c>
      <c r="BL10" s="182">
        <v>12</v>
      </c>
      <c r="BM10" s="182">
        <v>0</v>
      </c>
      <c r="BN10" s="182">
        <v>9</v>
      </c>
      <c r="BO10" s="182">
        <v>6</v>
      </c>
      <c r="BP10" s="183">
        <f t="shared" si="18"/>
        <v>15</v>
      </c>
      <c r="BQ10" s="184">
        <f t="shared" si="19"/>
        <v>60</v>
      </c>
      <c r="BR10" s="182">
        <v>4</v>
      </c>
      <c r="BS10" s="182">
        <v>3</v>
      </c>
      <c r="BT10" s="182">
        <v>0</v>
      </c>
      <c r="BU10" s="182">
        <v>8</v>
      </c>
      <c r="BV10" s="182">
        <v>3</v>
      </c>
      <c r="BW10" s="182">
        <v>7</v>
      </c>
      <c r="BX10" s="183">
        <f t="shared" si="20"/>
        <v>18</v>
      </c>
      <c r="BY10" s="182">
        <v>9</v>
      </c>
      <c r="BZ10" s="182">
        <v>6</v>
      </c>
      <c r="CA10" s="182">
        <v>0</v>
      </c>
      <c r="CB10" s="182">
        <v>1</v>
      </c>
      <c r="CC10" s="182">
        <v>0</v>
      </c>
      <c r="CD10" s="182">
        <v>4</v>
      </c>
      <c r="CE10" s="183">
        <f t="shared" si="21"/>
        <v>11</v>
      </c>
      <c r="CF10" s="182">
        <v>17</v>
      </c>
      <c r="CG10" s="182">
        <v>0</v>
      </c>
      <c r="CH10" s="182">
        <v>4</v>
      </c>
      <c r="CI10" s="182">
        <v>5</v>
      </c>
      <c r="CJ10" s="182">
        <v>0</v>
      </c>
      <c r="CK10" s="182">
        <v>2</v>
      </c>
      <c r="CL10" s="183">
        <f t="shared" si="23"/>
        <v>11</v>
      </c>
      <c r="CM10" s="182">
        <v>1</v>
      </c>
      <c r="CN10" s="184">
        <f t="shared" si="24"/>
        <v>74</v>
      </c>
      <c r="CO10" s="182">
        <v>0</v>
      </c>
      <c r="CP10" s="182">
        <v>9</v>
      </c>
      <c r="CQ10" s="182">
        <v>4</v>
      </c>
      <c r="CR10" s="183">
        <f t="shared" si="25"/>
        <v>13</v>
      </c>
      <c r="CS10" s="182">
        <v>5</v>
      </c>
      <c r="CT10" s="182">
        <v>6</v>
      </c>
      <c r="CU10" s="182">
        <v>0</v>
      </c>
      <c r="CV10" s="182">
        <v>0</v>
      </c>
      <c r="CW10" s="183">
        <f t="shared" si="26"/>
        <v>0</v>
      </c>
      <c r="CX10" s="182">
        <v>0</v>
      </c>
      <c r="CY10" s="184">
        <f t="shared" si="27"/>
        <v>24</v>
      </c>
      <c r="CZ10" s="182">
        <v>0</v>
      </c>
      <c r="DA10" s="182">
        <v>10</v>
      </c>
      <c r="DB10" s="182">
        <v>54</v>
      </c>
      <c r="DC10" s="183">
        <f t="shared" si="28"/>
        <v>64</v>
      </c>
      <c r="DD10" s="182">
        <v>0</v>
      </c>
      <c r="DE10" s="182">
        <v>0</v>
      </c>
      <c r="DF10" s="182">
        <v>9</v>
      </c>
      <c r="DG10" s="182">
        <v>0</v>
      </c>
      <c r="DH10" s="182">
        <v>15</v>
      </c>
      <c r="DI10" s="182">
        <v>8</v>
      </c>
      <c r="DJ10" s="182">
        <v>1</v>
      </c>
      <c r="DK10" s="182">
        <v>14</v>
      </c>
      <c r="DL10" s="182">
        <v>0</v>
      </c>
      <c r="DM10" s="183">
        <f t="shared" si="30"/>
        <v>47</v>
      </c>
      <c r="DN10" s="184">
        <f t="shared" si="31"/>
        <v>111</v>
      </c>
      <c r="DO10" s="182">
        <v>4</v>
      </c>
      <c r="DP10" s="182">
        <v>30</v>
      </c>
      <c r="DQ10" s="182">
        <v>3</v>
      </c>
      <c r="DR10" s="183">
        <f t="shared" si="32"/>
        <v>33</v>
      </c>
      <c r="DS10" s="182">
        <v>4</v>
      </c>
      <c r="DT10" s="182">
        <v>8</v>
      </c>
      <c r="DU10" s="184">
        <f t="shared" si="33"/>
        <v>49</v>
      </c>
      <c r="DV10" s="182">
        <v>2</v>
      </c>
      <c r="DW10" s="184">
        <f t="shared" si="34"/>
        <v>2</v>
      </c>
      <c r="DX10" s="182">
        <v>4</v>
      </c>
      <c r="DY10" s="182">
        <v>23</v>
      </c>
      <c r="DZ10" s="182">
        <v>0</v>
      </c>
      <c r="EA10" s="182">
        <v>0</v>
      </c>
      <c r="EB10" s="182">
        <v>0</v>
      </c>
      <c r="EC10" s="182">
        <v>0</v>
      </c>
      <c r="ED10" s="183">
        <f t="shared" si="36"/>
        <v>0</v>
      </c>
      <c r="EE10" s="182">
        <v>7</v>
      </c>
      <c r="EF10" s="182">
        <v>18</v>
      </c>
      <c r="EG10" s="182">
        <v>1</v>
      </c>
      <c r="EH10" s="182">
        <v>1</v>
      </c>
      <c r="EI10" s="182">
        <v>0</v>
      </c>
      <c r="EJ10" s="182">
        <v>0</v>
      </c>
      <c r="EK10" s="182">
        <v>9</v>
      </c>
      <c r="EL10" s="182">
        <v>0</v>
      </c>
      <c r="EM10" s="182">
        <v>0</v>
      </c>
      <c r="EN10" s="182">
        <v>0</v>
      </c>
      <c r="EO10" s="182">
        <v>0</v>
      </c>
      <c r="EP10" s="183">
        <f t="shared" si="37"/>
        <v>11</v>
      </c>
      <c r="EQ10" s="184">
        <f t="shared" si="38"/>
        <v>63</v>
      </c>
      <c r="ER10" s="182">
        <v>2</v>
      </c>
      <c r="ES10" s="184">
        <f t="shared" si="39"/>
        <v>2</v>
      </c>
      <c r="ET10" s="182">
        <v>0</v>
      </c>
      <c r="EU10" s="182">
        <v>0</v>
      </c>
      <c r="EV10" s="182">
        <v>4</v>
      </c>
      <c r="EW10" s="182">
        <v>1</v>
      </c>
      <c r="EX10" s="182">
        <v>1</v>
      </c>
      <c r="EY10" s="182">
        <v>9</v>
      </c>
      <c r="EZ10" s="182">
        <v>0</v>
      </c>
      <c r="FA10" s="182">
        <v>11</v>
      </c>
      <c r="FB10" s="182">
        <v>0</v>
      </c>
      <c r="FC10" s="182">
        <v>0</v>
      </c>
      <c r="FD10" s="182">
        <v>1</v>
      </c>
      <c r="FE10" s="182">
        <v>1</v>
      </c>
      <c r="FF10" s="182">
        <v>0</v>
      </c>
      <c r="FG10" s="182">
        <v>8</v>
      </c>
      <c r="FH10" s="182">
        <v>0</v>
      </c>
      <c r="FI10" s="182">
        <v>2</v>
      </c>
      <c r="FJ10" s="183">
        <f t="shared" si="41"/>
        <v>38</v>
      </c>
      <c r="FK10" s="184">
        <f t="shared" si="42"/>
        <v>38</v>
      </c>
      <c r="FL10" s="182">
        <v>10</v>
      </c>
      <c r="FM10" s="182">
        <v>3</v>
      </c>
      <c r="FN10" s="182">
        <v>30</v>
      </c>
      <c r="FO10" s="182">
        <v>0</v>
      </c>
      <c r="FP10" s="182">
        <v>2</v>
      </c>
      <c r="FQ10" s="182">
        <v>21</v>
      </c>
      <c r="FR10" s="182">
        <v>11</v>
      </c>
      <c r="FS10" s="183">
        <f t="shared" si="43"/>
        <v>34</v>
      </c>
      <c r="FT10" s="182">
        <v>10</v>
      </c>
      <c r="FU10" s="182">
        <v>4</v>
      </c>
      <c r="FV10" s="183">
        <f t="shared" si="44"/>
        <v>14</v>
      </c>
      <c r="FW10" s="184">
        <f t="shared" si="45"/>
        <v>91</v>
      </c>
      <c r="FX10" s="182">
        <v>17</v>
      </c>
      <c r="FY10" s="182">
        <v>4</v>
      </c>
      <c r="FZ10" s="182">
        <v>5</v>
      </c>
      <c r="GA10" s="182">
        <v>2</v>
      </c>
      <c r="GB10" s="182">
        <f t="shared" ref="GB10:GB16" si="50">SUM(FZ10:GA10)</f>
        <v>7</v>
      </c>
      <c r="GC10" s="182">
        <v>0</v>
      </c>
      <c r="GD10" s="182">
        <v>2</v>
      </c>
      <c r="GE10" s="184">
        <f t="shared" si="47"/>
        <v>30</v>
      </c>
    </row>
    <row r="11" spans="1:187" s="165" customFormat="1" ht="27.75">
      <c r="A11" s="191">
        <v>5</v>
      </c>
      <c r="B11" s="181" t="s">
        <v>274</v>
      </c>
      <c r="C11" s="182">
        <f t="shared" si="3"/>
        <v>14</v>
      </c>
      <c r="D11" s="182">
        <v>0</v>
      </c>
      <c r="E11" s="182">
        <v>0</v>
      </c>
      <c r="F11" s="183">
        <f t="shared" si="4"/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4">
        <f t="shared" si="5"/>
        <v>0</v>
      </c>
      <c r="N11" s="182">
        <v>0</v>
      </c>
      <c r="O11" s="182">
        <v>0</v>
      </c>
      <c r="P11" s="183">
        <f t="shared" si="6"/>
        <v>0</v>
      </c>
      <c r="Q11" s="182">
        <v>1</v>
      </c>
      <c r="R11" s="182">
        <v>0</v>
      </c>
      <c r="S11" s="182">
        <v>0</v>
      </c>
      <c r="T11" s="183">
        <f t="shared" si="7"/>
        <v>0</v>
      </c>
      <c r="U11" s="182">
        <v>0</v>
      </c>
      <c r="V11" s="182">
        <v>0</v>
      </c>
      <c r="W11" s="182">
        <v>0</v>
      </c>
      <c r="X11" s="183">
        <f t="shared" si="8"/>
        <v>0</v>
      </c>
      <c r="Y11" s="182">
        <v>0</v>
      </c>
      <c r="Z11" s="182">
        <v>0</v>
      </c>
      <c r="AA11" s="183">
        <f t="shared" si="9"/>
        <v>0</v>
      </c>
      <c r="AB11" s="182">
        <v>0</v>
      </c>
      <c r="AC11" s="182">
        <v>0</v>
      </c>
      <c r="AD11" s="182">
        <v>0</v>
      </c>
      <c r="AE11" s="183">
        <f t="shared" si="10"/>
        <v>0</v>
      </c>
      <c r="AF11" s="182">
        <v>0</v>
      </c>
      <c r="AG11" s="182">
        <v>0</v>
      </c>
      <c r="AH11" s="182">
        <v>0</v>
      </c>
      <c r="AI11" s="182">
        <v>0</v>
      </c>
      <c r="AJ11" s="183">
        <f t="shared" si="48"/>
        <v>0</v>
      </c>
      <c r="AK11" s="182">
        <v>0</v>
      </c>
      <c r="AL11" s="182">
        <v>0</v>
      </c>
      <c r="AM11" s="183">
        <f t="shared" si="49"/>
        <v>0</v>
      </c>
      <c r="AN11" s="182">
        <v>0</v>
      </c>
      <c r="AO11" s="183">
        <f t="shared" si="12"/>
        <v>0</v>
      </c>
      <c r="AP11" s="184">
        <f t="shared" si="13"/>
        <v>1</v>
      </c>
      <c r="AQ11" s="182">
        <v>0</v>
      </c>
      <c r="AR11" s="182">
        <v>0</v>
      </c>
      <c r="AS11" s="182">
        <v>0</v>
      </c>
      <c r="AT11" s="184">
        <f t="shared" si="14"/>
        <v>0</v>
      </c>
      <c r="AU11" s="182">
        <v>0</v>
      </c>
      <c r="AV11" s="182">
        <v>0</v>
      </c>
      <c r="AW11" s="182">
        <v>0</v>
      </c>
      <c r="AX11" s="182">
        <v>0</v>
      </c>
      <c r="AY11" s="182">
        <v>0</v>
      </c>
      <c r="AZ11" s="182">
        <v>0</v>
      </c>
      <c r="BA11" s="182">
        <v>1</v>
      </c>
      <c r="BB11" s="182">
        <v>0</v>
      </c>
      <c r="BC11" s="182">
        <v>0</v>
      </c>
      <c r="BD11" s="183">
        <f t="shared" si="16"/>
        <v>1</v>
      </c>
      <c r="BE11" s="182">
        <v>1</v>
      </c>
      <c r="BF11" s="184">
        <f t="shared" si="17"/>
        <v>2</v>
      </c>
      <c r="BG11" s="182">
        <v>0</v>
      </c>
      <c r="BH11" s="182">
        <v>0</v>
      </c>
      <c r="BI11" s="182">
        <v>0</v>
      </c>
      <c r="BJ11" s="182">
        <v>0</v>
      </c>
      <c r="BK11" s="182">
        <v>0</v>
      </c>
      <c r="BL11" s="182">
        <v>1</v>
      </c>
      <c r="BM11" s="182">
        <v>0</v>
      </c>
      <c r="BN11" s="182">
        <v>0</v>
      </c>
      <c r="BO11" s="182">
        <v>0</v>
      </c>
      <c r="BP11" s="183">
        <f t="shared" si="18"/>
        <v>0</v>
      </c>
      <c r="BQ11" s="184">
        <f t="shared" si="19"/>
        <v>1</v>
      </c>
      <c r="BR11" s="182">
        <v>0</v>
      </c>
      <c r="BS11" s="182">
        <v>0</v>
      </c>
      <c r="BT11" s="182">
        <v>0</v>
      </c>
      <c r="BU11" s="182">
        <v>0</v>
      </c>
      <c r="BV11" s="182">
        <v>0</v>
      </c>
      <c r="BW11" s="182">
        <v>0</v>
      </c>
      <c r="BX11" s="183">
        <f t="shared" si="20"/>
        <v>0</v>
      </c>
      <c r="BY11" s="182">
        <v>0</v>
      </c>
      <c r="BZ11" s="182">
        <v>0</v>
      </c>
      <c r="CA11" s="182">
        <v>0</v>
      </c>
      <c r="CB11" s="182">
        <v>0</v>
      </c>
      <c r="CC11" s="182">
        <v>0</v>
      </c>
      <c r="CD11" s="182">
        <v>0</v>
      </c>
      <c r="CE11" s="183">
        <f t="shared" si="21"/>
        <v>0</v>
      </c>
      <c r="CF11" s="182">
        <v>0</v>
      </c>
      <c r="CG11" s="182">
        <v>0</v>
      </c>
      <c r="CH11" s="182">
        <v>0</v>
      </c>
      <c r="CI11" s="182">
        <v>0</v>
      </c>
      <c r="CJ11" s="182">
        <v>0</v>
      </c>
      <c r="CK11" s="182">
        <v>0</v>
      </c>
      <c r="CL11" s="183">
        <f t="shared" si="23"/>
        <v>0</v>
      </c>
      <c r="CM11" s="182">
        <v>0</v>
      </c>
      <c r="CN11" s="184">
        <f t="shared" si="24"/>
        <v>0</v>
      </c>
      <c r="CO11" s="182">
        <v>0</v>
      </c>
      <c r="CP11" s="182">
        <v>0</v>
      </c>
      <c r="CQ11" s="182">
        <v>0</v>
      </c>
      <c r="CR11" s="183">
        <f t="shared" si="25"/>
        <v>0</v>
      </c>
      <c r="CS11" s="182">
        <v>1</v>
      </c>
      <c r="CT11" s="182">
        <v>0</v>
      </c>
      <c r="CU11" s="182">
        <v>0</v>
      </c>
      <c r="CV11" s="182">
        <v>0</v>
      </c>
      <c r="CW11" s="183">
        <f t="shared" si="26"/>
        <v>0</v>
      </c>
      <c r="CX11" s="182">
        <v>0</v>
      </c>
      <c r="CY11" s="184">
        <f t="shared" si="27"/>
        <v>1</v>
      </c>
      <c r="CZ11" s="182">
        <v>0</v>
      </c>
      <c r="DA11" s="182">
        <v>0</v>
      </c>
      <c r="DB11" s="182">
        <v>1</v>
      </c>
      <c r="DC11" s="183">
        <f t="shared" si="28"/>
        <v>1</v>
      </c>
      <c r="DD11" s="182">
        <v>0</v>
      </c>
      <c r="DE11" s="182">
        <v>0</v>
      </c>
      <c r="DF11" s="182">
        <v>0</v>
      </c>
      <c r="DG11" s="182">
        <v>0</v>
      </c>
      <c r="DH11" s="182">
        <v>0</v>
      </c>
      <c r="DI11" s="182">
        <v>0</v>
      </c>
      <c r="DJ11" s="182">
        <v>0</v>
      </c>
      <c r="DK11" s="182">
        <v>0</v>
      </c>
      <c r="DL11" s="182">
        <v>0</v>
      </c>
      <c r="DM11" s="183">
        <f t="shared" si="30"/>
        <v>0</v>
      </c>
      <c r="DN11" s="184">
        <f t="shared" si="31"/>
        <v>1</v>
      </c>
      <c r="DO11" s="182">
        <v>0</v>
      </c>
      <c r="DP11" s="182">
        <v>1</v>
      </c>
      <c r="DQ11" s="182">
        <v>0</v>
      </c>
      <c r="DR11" s="183">
        <f t="shared" si="32"/>
        <v>1</v>
      </c>
      <c r="DS11" s="182">
        <v>0</v>
      </c>
      <c r="DT11" s="182">
        <v>0</v>
      </c>
      <c r="DU11" s="184">
        <f t="shared" si="33"/>
        <v>1</v>
      </c>
      <c r="DV11" s="182">
        <v>0</v>
      </c>
      <c r="DW11" s="184">
        <f t="shared" si="34"/>
        <v>0</v>
      </c>
      <c r="DX11" s="182">
        <v>0</v>
      </c>
      <c r="DY11" s="182">
        <v>1</v>
      </c>
      <c r="DZ11" s="182">
        <v>0</v>
      </c>
      <c r="EA11" s="182">
        <v>0</v>
      </c>
      <c r="EB11" s="182">
        <v>1</v>
      </c>
      <c r="EC11" s="182">
        <v>0</v>
      </c>
      <c r="ED11" s="183">
        <f t="shared" si="36"/>
        <v>1</v>
      </c>
      <c r="EE11" s="182">
        <v>0</v>
      </c>
      <c r="EF11" s="182">
        <v>1</v>
      </c>
      <c r="EG11" s="182">
        <v>0</v>
      </c>
      <c r="EH11" s="182">
        <v>0</v>
      </c>
      <c r="EI11" s="182">
        <v>0</v>
      </c>
      <c r="EJ11" s="182">
        <v>0</v>
      </c>
      <c r="EK11" s="182">
        <v>0</v>
      </c>
      <c r="EL11" s="182">
        <v>0</v>
      </c>
      <c r="EM11" s="182">
        <v>0</v>
      </c>
      <c r="EN11" s="182">
        <v>0</v>
      </c>
      <c r="EO11" s="182">
        <v>0</v>
      </c>
      <c r="EP11" s="183">
        <f t="shared" si="37"/>
        <v>0</v>
      </c>
      <c r="EQ11" s="184">
        <f t="shared" si="38"/>
        <v>3</v>
      </c>
      <c r="ER11" s="182">
        <v>0</v>
      </c>
      <c r="ES11" s="184">
        <f t="shared" si="39"/>
        <v>0</v>
      </c>
      <c r="ET11" s="182">
        <v>0</v>
      </c>
      <c r="EU11" s="182">
        <v>0</v>
      </c>
      <c r="EV11" s="182">
        <v>0</v>
      </c>
      <c r="EW11" s="182">
        <v>0</v>
      </c>
      <c r="EX11" s="182">
        <v>0</v>
      </c>
      <c r="EY11" s="182">
        <v>0</v>
      </c>
      <c r="EZ11" s="182">
        <v>0</v>
      </c>
      <c r="FA11" s="182">
        <v>0</v>
      </c>
      <c r="FB11" s="182">
        <v>0</v>
      </c>
      <c r="FC11" s="182">
        <v>0</v>
      </c>
      <c r="FD11" s="182">
        <v>0</v>
      </c>
      <c r="FE11" s="182">
        <v>0</v>
      </c>
      <c r="FF11" s="182">
        <v>0</v>
      </c>
      <c r="FG11" s="182">
        <v>0</v>
      </c>
      <c r="FH11" s="182">
        <v>0</v>
      </c>
      <c r="FI11" s="182">
        <v>0</v>
      </c>
      <c r="FJ11" s="183">
        <f t="shared" si="41"/>
        <v>0</v>
      </c>
      <c r="FK11" s="184">
        <f t="shared" si="42"/>
        <v>0</v>
      </c>
      <c r="FL11" s="182">
        <v>0</v>
      </c>
      <c r="FM11" s="182">
        <v>1</v>
      </c>
      <c r="FN11" s="182">
        <v>3</v>
      </c>
      <c r="FO11" s="182">
        <v>0</v>
      </c>
      <c r="FP11" s="182">
        <v>0</v>
      </c>
      <c r="FQ11" s="182">
        <v>0</v>
      </c>
      <c r="FR11" s="182">
        <v>0</v>
      </c>
      <c r="FS11" s="183">
        <f t="shared" si="43"/>
        <v>0</v>
      </c>
      <c r="FT11" s="182">
        <v>0</v>
      </c>
      <c r="FU11" s="182">
        <v>0</v>
      </c>
      <c r="FV11" s="183">
        <f t="shared" si="44"/>
        <v>0</v>
      </c>
      <c r="FW11" s="184">
        <f t="shared" si="45"/>
        <v>4</v>
      </c>
      <c r="FX11" s="182">
        <v>0</v>
      </c>
      <c r="FY11" s="182">
        <v>0</v>
      </c>
      <c r="FZ11" s="182">
        <v>0</v>
      </c>
      <c r="GA11" s="182">
        <v>0</v>
      </c>
      <c r="GB11" s="182">
        <f t="shared" si="50"/>
        <v>0</v>
      </c>
      <c r="GC11" s="182">
        <v>0</v>
      </c>
      <c r="GD11" s="182">
        <v>0</v>
      </c>
      <c r="GE11" s="184">
        <f t="shared" si="47"/>
        <v>0</v>
      </c>
    </row>
    <row r="12" spans="1:187" s="165" customFormat="1" ht="27.75">
      <c r="A12" s="180">
        <v>6</v>
      </c>
      <c r="B12" s="181" t="s">
        <v>275</v>
      </c>
      <c r="C12" s="182">
        <f t="shared" si="3"/>
        <v>10</v>
      </c>
      <c r="D12" s="182">
        <v>0</v>
      </c>
      <c r="E12" s="182">
        <v>0</v>
      </c>
      <c r="F12" s="183">
        <f t="shared" si="4"/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4">
        <f t="shared" si="5"/>
        <v>0</v>
      </c>
      <c r="N12" s="182">
        <v>0</v>
      </c>
      <c r="O12" s="182">
        <v>0</v>
      </c>
      <c r="P12" s="183">
        <f t="shared" si="6"/>
        <v>0</v>
      </c>
      <c r="Q12" s="182">
        <v>5</v>
      </c>
      <c r="R12" s="182">
        <v>0</v>
      </c>
      <c r="S12" s="182">
        <v>0</v>
      </c>
      <c r="T12" s="183">
        <f t="shared" si="7"/>
        <v>0</v>
      </c>
      <c r="U12" s="182">
        <v>0</v>
      </c>
      <c r="V12" s="182">
        <v>0</v>
      </c>
      <c r="W12" s="182">
        <v>0</v>
      </c>
      <c r="X12" s="183">
        <f t="shared" si="8"/>
        <v>0</v>
      </c>
      <c r="Y12" s="182">
        <v>0</v>
      </c>
      <c r="Z12" s="182">
        <v>0</v>
      </c>
      <c r="AA12" s="183">
        <f t="shared" si="9"/>
        <v>0</v>
      </c>
      <c r="AB12" s="182">
        <v>0</v>
      </c>
      <c r="AC12" s="182">
        <v>0</v>
      </c>
      <c r="AD12" s="182">
        <v>0</v>
      </c>
      <c r="AE12" s="183">
        <f t="shared" si="10"/>
        <v>0</v>
      </c>
      <c r="AF12" s="182">
        <v>0</v>
      </c>
      <c r="AG12" s="182">
        <v>0</v>
      </c>
      <c r="AH12" s="182">
        <v>0</v>
      </c>
      <c r="AI12" s="182">
        <v>0</v>
      </c>
      <c r="AJ12" s="183">
        <f t="shared" si="48"/>
        <v>0</v>
      </c>
      <c r="AK12" s="182">
        <v>0</v>
      </c>
      <c r="AL12" s="182">
        <v>0</v>
      </c>
      <c r="AM12" s="183">
        <f t="shared" si="49"/>
        <v>0</v>
      </c>
      <c r="AN12" s="182">
        <v>0</v>
      </c>
      <c r="AO12" s="183">
        <f t="shared" si="12"/>
        <v>0</v>
      </c>
      <c r="AP12" s="184">
        <f t="shared" si="13"/>
        <v>5</v>
      </c>
      <c r="AQ12" s="182">
        <v>0</v>
      </c>
      <c r="AR12" s="182">
        <v>0</v>
      </c>
      <c r="AS12" s="182">
        <v>0</v>
      </c>
      <c r="AT12" s="184">
        <f t="shared" si="14"/>
        <v>0</v>
      </c>
      <c r="AU12" s="182">
        <v>0</v>
      </c>
      <c r="AV12" s="182">
        <v>0</v>
      </c>
      <c r="AW12" s="182">
        <v>0</v>
      </c>
      <c r="AX12" s="182">
        <v>0</v>
      </c>
      <c r="AY12" s="182">
        <v>0</v>
      </c>
      <c r="AZ12" s="182">
        <v>0</v>
      </c>
      <c r="BA12" s="182">
        <v>0</v>
      </c>
      <c r="BB12" s="182">
        <v>0</v>
      </c>
      <c r="BC12" s="182">
        <v>0</v>
      </c>
      <c r="BD12" s="183">
        <f t="shared" si="16"/>
        <v>0</v>
      </c>
      <c r="BE12" s="182">
        <v>0</v>
      </c>
      <c r="BF12" s="184">
        <f t="shared" si="17"/>
        <v>0</v>
      </c>
      <c r="BG12" s="182">
        <v>0</v>
      </c>
      <c r="BH12" s="182">
        <v>0</v>
      </c>
      <c r="BI12" s="182">
        <v>0</v>
      </c>
      <c r="BJ12" s="182">
        <v>0</v>
      </c>
      <c r="BK12" s="182">
        <v>0</v>
      </c>
      <c r="BL12" s="182">
        <v>0</v>
      </c>
      <c r="BM12" s="182">
        <v>0</v>
      </c>
      <c r="BN12" s="182">
        <v>0</v>
      </c>
      <c r="BO12" s="182">
        <v>0</v>
      </c>
      <c r="BP12" s="183">
        <f t="shared" si="18"/>
        <v>0</v>
      </c>
      <c r="BQ12" s="184">
        <f t="shared" si="19"/>
        <v>0</v>
      </c>
      <c r="BR12" s="182">
        <v>0</v>
      </c>
      <c r="BS12" s="182">
        <v>0</v>
      </c>
      <c r="BT12" s="182">
        <v>0</v>
      </c>
      <c r="BU12" s="182">
        <v>0</v>
      </c>
      <c r="BV12" s="182">
        <v>0</v>
      </c>
      <c r="BW12" s="182">
        <v>1</v>
      </c>
      <c r="BX12" s="183">
        <f t="shared" si="20"/>
        <v>1</v>
      </c>
      <c r="BY12" s="182">
        <v>0</v>
      </c>
      <c r="BZ12" s="182">
        <v>0</v>
      </c>
      <c r="CA12" s="182">
        <v>0</v>
      </c>
      <c r="CB12" s="182">
        <v>0</v>
      </c>
      <c r="CC12" s="182">
        <v>0</v>
      </c>
      <c r="CD12" s="182">
        <v>0</v>
      </c>
      <c r="CE12" s="183">
        <f t="shared" si="21"/>
        <v>0</v>
      </c>
      <c r="CF12" s="182">
        <v>1</v>
      </c>
      <c r="CG12" s="182">
        <v>0</v>
      </c>
      <c r="CH12" s="182">
        <v>0</v>
      </c>
      <c r="CI12" s="182">
        <v>1</v>
      </c>
      <c r="CJ12" s="182">
        <v>0</v>
      </c>
      <c r="CK12" s="182">
        <v>0</v>
      </c>
      <c r="CL12" s="183">
        <f t="shared" si="23"/>
        <v>1</v>
      </c>
      <c r="CM12" s="182">
        <v>0</v>
      </c>
      <c r="CN12" s="184">
        <f t="shared" si="24"/>
        <v>3</v>
      </c>
      <c r="CO12" s="182">
        <v>0</v>
      </c>
      <c r="CP12" s="182">
        <v>0</v>
      </c>
      <c r="CQ12" s="182">
        <v>0</v>
      </c>
      <c r="CR12" s="183">
        <f t="shared" si="25"/>
        <v>0</v>
      </c>
      <c r="CS12" s="182">
        <v>0</v>
      </c>
      <c r="CT12" s="182">
        <v>0</v>
      </c>
      <c r="CU12" s="182">
        <v>0</v>
      </c>
      <c r="CV12" s="182">
        <v>0</v>
      </c>
      <c r="CW12" s="183">
        <f t="shared" si="26"/>
        <v>0</v>
      </c>
      <c r="CX12" s="182">
        <v>0</v>
      </c>
      <c r="CY12" s="184">
        <f t="shared" si="27"/>
        <v>0</v>
      </c>
      <c r="CZ12" s="182">
        <v>0</v>
      </c>
      <c r="DA12" s="182">
        <v>0</v>
      </c>
      <c r="DB12" s="182">
        <v>0</v>
      </c>
      <c r="DC12" s="183">
        <f t="shared" si="28"/>
        <v>0</v>
      </c>
      <c r="DD12" s="182">
        <v>0</v>
      </c>
      <c r="DE12" s="182">
        <v>1</v>
      </c>
      <c r="DF12" s="182">
        <v>1</v>
      </c>
      <c r="DG12" s="182">
        <v>0</v>
      </c>
      <c r="DH12" s="182">
        <v>0</v>
      </c>
      <c r="DI12" s="182">
        <v>0</v>
      </c>
      <c r="DJ12" s="182">
        <v>0</v>
      </c>
      <c r="DK12" s="182">
        <v>0</v>
      </c>
      <c r="DL12" s="182">
        <v>0</v>
      </c>
      <c r="DM12" s="183">
        <f t="shared" si="30"/>
        <v>2</v>
      </c>
      <c r="DN12" s="184">
        <f t="shared" si="31"/>
        <v>2</v>
      </c>
      <c r="DO12" s="182">
        <v>0</v>
      </c>
      <c r="DP12" s="182">
        <v>0</v>
      </c>
      <c r="DQ12" s="182">
        <v>0</v>
      </c>
      <c r="DR12" s="183">
        <f t="shared" si="32"/>
        <v>0</v>
      </c>
      <c r="DS12" s="182">
        <v>0</v>
      </c>
      <c r="DT12" s="182">
        <v>0</v>
      </c>
      <c r="DU12" s="184">
        <f t="shared" si="33"/>
        <v>0</v>
      </c>
      <c r="DV12" s="182">
        <v>0</v>
      </c>
      <c r="DW12" s="184">
        <f t="shared" si="34"/>
        <v>0</v>
      </c>
      <c r="DX12" s="182">
        <v>0</v>
      </c>
      <c r="DY12" s="182">
        <v>0</v>
      </c>
      <c r="DZ12" s="182">
        <v>0</v>
      </c>
      <c r="EA12" s="182">
        <v>0</v>
      </c>
      <c r="EB12" s="182">
        <v>0</v>
      </c>
      <c r="EC12" s="182">
        <v>0</v>
      </c>
      <c r="ED12" s="183">
        <f t="shared" si="36"/>
        <v>0</v>
      </c>
      <c r="EE12" s="182">
        <v>0</v>
      </c>
      <c r="EF12" s="182">
        <v>0</v>
      </c>
      <c r="EG12" s="182">
        <v>0</v>
      </c>
      <c r="EH12" s="182">
        <v>0</v>
      </c>
      <c r="EI12" s="182">
        <v>0</v>
      </c>
      <c r="EJ12" s="182">
        <v>0</v>
      </c>
      <c r="EK12" s="182">
        <v>0</v>
      </c>
      <c r="EL12" s="182">
        <v>0</v>
      </c>
      <c r="EM12" s="182">
        <v>0</v>
      </c>
      <c r="EN12" s="182">
        <v>0</v>
      </c>
      <c r="EO12" s="182">
        <v>0</v>
      </c>
      <c r="EP12" s="183">
        <f t="shared" si="37"/>
        <v>0</v>
      </c>
      <c r="EQ12" s="184">
        <f t="shared" si="38"/>
        <v>0</v>
      </c>
      <c r="ER12" s="182">
        <v>0</v>
      </c>
      <c r="ES12" s="184">
        <f t="shared" si="39"/>
        <v>0</v>
      </c>
      <c r="ET12" s="182">
        <v>0</v>
      </c>
      <c r="EU12" s="182">
        <v>0</v>
      </c>
      <c r="EV12" s="182">
        <v>0</v>
      </c>
      <c r="EW12" s="182">
        <v>0</v>
      </c>
      <c r="EX12" s="182">
        <v>0</v>
      </c>
      <c r="EY12" s="182">
        <v>0</v>
      </c>
      <c r="EZ12" s="182">
        <v>0</v>
      </c>
      <c r="FA12" s="182">
        <v>0</v>
      </c>
      <c r="FB12" s="182">
        <v>0</v>
      </c>
      <c r="FC12" s="182">
        <v>0</v>
      </c>
      <c r="FD12" s="182">
        <v>0</v>
      </c>
      <c r="FE12" s="182">
        <v>0</v>
      </c>
      <c r="FF12" s="182">
        <v>0</v>
      </c>
      <c r="FG12" s="182">
        <v>0</v>
      </c>
      <c r="FH12" s="182">
        <v>0</v>
      </c>
      <c r="FI12" s="182">
        <v>0</v>
      </c>
      <c r="FJ12" s="183">
        <f t="shared" si="41"/>
        <v>0</v>
      </c>
      <c r="FK12" s="184">
        <f t="shared" si="42"/>
        <v>0</v>
      </c>
      <c r="FL12" s="182">
        <v>0</v>
      </c>
      <c r="FM12" s="182">
        <v>0</v>
      </c>
      <c r="FN12" s="182">
        <v>0</v>
      </c>
      <c r="FO12" s="182">
        <v>0</v>
      </c>
      <c r="FP12" s="182">
        <v>0</v>
      </c>
      <c r="FQ12" s="182">
        <v>0</v>
      </c>
      <c r="FR12" s="182">
        <v>0</v>
      </c>
      <c r="FS12" s="183">
        <f t="shared" si="43"/>
        <v>0</v>
      </c>
      <c r="FT12" s="182">
        <v>0</v>
      </c>
      <c r="FU12" s="182">
        <v>0</v>
      </c>
      <c r="FV12" s="183">
        <f t="shared" si="44"/>
        <v>0</v>
      </c>
      <c r="FW12" s="184">
        <f t="shared" si="45"/>
        <v>0</v>
      </c>
      <c r="FX12" s="182">
        <v>0</v>
      </c>
      <c r="FY12" s="182">
        <v>0</v>
      </c>
      <c r="FZ12" s="182">
        <v>0</v>
      </c>
      <c r="GA12" s="182">
        <v>0</v>
      </c>
      <c r="GB12" s="182">
        <f t="shared" si="50"/>
        <v>0</v>
      </c>
      <c r="GC12" s="182">
        <v>0</v>
      </c>
      <c r="GD12" s="182">
        <v>0</v>
      </c>
      <c r="GE12" s="184">
        <f t="shared" si="47"/>
        <v>0</v>
      </c>
    </row>
    <row r="13" spans="1:187" s="165" customFormat="1" ht="27.75">
      <c r="A13" s="180">
        <v>7</v>
      </c>
      <c r="B13" s="181" t="s">
        <v>276</v>
      </c>
      <c r="C13" s="182">
        <f t="shared" si="3"/>
        <v>22</v>
      </c>
      <c r="D13" s="182">
        <v>0</v>
      </c>
      <c r="E13" s="182">
        <v>0</v>
      </c>
      <c r="F13" s="183">
        <f t="shared" si="4"/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4">
        <f t="shared" si="5"/>
        <v>0</v>
      </c>
      <c r="N13" s="182">
        <v>2</v>
      </c>
      <c r="O13" s="182">
        <v>0</v>
      </c>
      <c r="P13" s="183">
        <f t="shared" si="6"/>
        <v>2</v>
      </c>
      <c r="Q13" s="182">
        <v>3</v>
      </c>
      <c r="R13" s="182">
        <v>0</v>
      </c>
      <c r="S13" s="182">
        <v>0</v>
      </c>
      <c r="T13" s="183">
        <f t="shared" si="7"/>
        <v>0</v>
      </c>
      <c r="U13" s="182">
        <v>0</v>
      </c>
      <c r="V13" s="182">
        <v>0</v>
      </c>
      <c r="W13" s="182">
        <v>0</v>
      </c>
      <c r="X13" s="183">
        <f t="shared" si="8"/>
        <v>0</v>
      </c>
      <c r="Y13" s="182">
        <v>0</v>
      </c>
      <c r="Z13" s="182">
        <v>0</v>
      </c>
      <c r="AA13" s="183">
        <f t="shared" si="9"/>
        <v>0</v>
      </c>
      <c r="AB13" s="182">
        <v>0</v>
      </c>
      <c r="AC13" s="182">
        <v>0</v>
      </c>
      <c r="AD13" s="182">
        <v>0</v>
      </c>
      <c r="AE13" s="183">
        <f t="shared" si="10"/>
        <v>0</v>
      </c>
      <c r="AF13" s="182">
        <v>1</v>
      </c>
      <c r="AG13" s="182">
        <v>0</v>
      </c>
      <c r="AH13" s="182">
        <v>0</v>
      </c>
      <c r="AI13" s="182">
        <v>0</v>
      </c>
      <c r="AJ13" s="183">
        <f t="shared" si="48"/>
        <v>0</v>
      </c>
      <c r="AK13" s="182">
        <v>0</v>
      </c>
      <c r="AL13" s="182">
        <v>0</v>
      </c>
      <c r="AM13" s="183">
        <f t="shared" si="49"/>
        <v>0</v>
      </c>
      <c r="AN13" s="182">
        <v>0</v>
      </c>
      <c r="AO13" s="183">
        <f t="shared" si="12"/>
        <v>0</v>
      </c>
      <c r="AP13" s="184">
        <f t="shared" si="13"/>
        <v>6</v>
      </c>
      <c r="AQ13" s="182">
        <v>1</v>
      </c>
      <c r="AR13" s="182">
        <v>0</v>
      </c>
      <c r="AS13" s="182">
        <v>0</v>
      </c>
      <c r="AT13" s="184">
        <f t="shared" si="14"/>
        <v>0</v>
      </c>
      <c r="AU13" s="182">
        <v>0</v>
      </c>
      <c r="AV13" s="182">
        <v>0</v>
      </c>
      <c r="AW13" s="182">
        <v>0</v>
      </c>
      <c r="AX13" s="182">
        <v>0</v>
      </c>
      <c r="AY13" s="182">
        <v>0</v>
      </c>
      <c r="AZ13" s="182">
        <v>0</v>
      </c>
      <c r="BA13" s="182">
        <v>0</v>
      </c>
      <c r="BB13" s="182">
        <v>0</v>
      </c>
      <c r="BC13" s="182">
        <v>0</v>
      </c>
      <c r="BD13" s="183">
        <f t="shared" si="16"/>
        <v>0</v>
      </c>
      <c r="BE13" s="182">
        <v>0</v>
      </c>
      <c r="BF13" s="184">
        <f t="shared" si="17"/>
        <v>1</v>
      </c>
      <c r="BG13" s="182">
        <v>0</v>
      </c>
      <c r="BH13" s="182">
        <v>0</v>
      </c>
      <c r="BI13" s="182">
        <v>0</v>
      </c>
      <c r="BJ13" s="182">
        <v>0</v>
      </c>
      <c r="BK13" s="182">
        <v>1</v>
      </c>
      <c r="BL13" s="182">
        <v>0</v>
      </c>
      <c r="BM13" s="182">
        <v>0</v>
      </c>
      <c r="BN13" s="182">
        <v>1</v>
      </c>
      <c r="BO13" s="182">
        <v>1</v>
      </c>
      <c r="BP13" s="183">
        <f t="shared" si="18"/>
        <v>2</v>
      </c>
      <c r="BQ13" s="184">
        <f t="shared" si="19"/>
        <v>3</v>
      </c>
      <c r="BR13" s="182">
        <v>0</v>
      </c>
      <c r="BS13" s="182">
        <v>0</v>
      </c>
      <c r="BT13" s="182">
        <v>0</v>
      </c>
      <c r="BU13" s="182">
        <v>1</v>
      </c>
      <c r="BV13" s="182">
        <v>0</v>
      </c>
      <c r="BW13" s="182">
        <v>1</v>
      </c>
      <c r="BX13" s="183">
        <f t="shared" si="20"/>
        <v>2</v>
      </c>
      <c r="BY13" s="182">
        <v>0</v>
      </c>
      <c r="BZ13" s="182">
        <v>0</v>
      </c>
      <c r="CA13" s="182">
        <v>0</v>
      </c>
      <c r="CB13" s="182">
        <v>0</v>
      </c>
      <c r="CC13" s="182">
        <v>0</v>
      </c>
      <c r="CD13" s="182">
        <v>0</v>
      </c>
      <c r="CE13" s="183">
        <f t="shared" si="21"/>
        <v>0</v>
      </c>
      <c r="CF13" s="182">
        <v>0</v>
      </c>
      <c r="CG13" s="182">
        <v>0</v>
      </c>
      <c r="CH13" s="182">
        <v>0</v>
      </c>
      <c r="CI13" s="182">
        <v>0</v>
      </c>
      <c r="CJ13" s="182">
        <v>0</v>
      </c>
      <c r="CK13" s="182">
        <v>0</v>
      </c>
      <c r="CL13" s="183">
        <f t="shared" si="23"/>
        <v>0</v>
      </c>
      <c r="CM13" s="182">
        <v>1</v>
      </c>
      <c r="CN13" s="184">
        <f t="shared" si="24"/>
        <v>3</v>
      </c>
      <c r="CO13" s="182">
        <v>0</v>
      </c>
      <c r="CP13" s="182">
        <v>0</v>
      </c>
      <c r="CQ13" s="182">
        <v>0</v>
      </c>
      <c r="CR13" s="183">
        <f t="shared" si="25"/>
        <v>0</v>
      </c>
      <c r="CS13" s="182">
        <v>0</v>
      </c>
      <c r="CT13" s="182">
        <v>0</v>
      </c>
      <c r="CU13" s="182">
        <v>0</v>
      </c>
      <c r="CV13" s="182">
        <v>0</v>
      </c>
      <c r="CW13" s="183">
        <f t="shared" si="26"/>
        <v>0</v>
      </c>
      <c r="CX13" s="182">
        <v>0</v>
      </c>
      <c r="CY13" s="184">
        <f t="shared" si="27"/>
        <v>0</v>
      </c>
      <c r="CZ13" s="182">
        <v>0</v>
      </c>
      <c r="DA13" s="182">
        <v>0</v>
      </c>
      <c r="DB13" s="182">
        <v>2</v>
      </c>
      <c r="DC13" s="183">
        <f t="shared" si="28"/>
        <v>2</v>
      </c>
      <c r="DD13" s="182">
        <v>0</v>
      </c>
      <c r="DE13" s="182">
        <v>0</v>
      </c>
      <c r="DF13" s="182">
        <v>1</v>
      </c>
      <c r="DG13" s="182">
        <v>0</v>
      </c>
      <c r="DH13" s="182">
        <v>0</v>
      </c>
      <c r="DI13" s="182">
        <v>0</v>
      </c>
      <c r="DJ13" s="182">
        <v>0</v>
      </c>
      <c r="DK13" s="182">
        <v>0</v>
      </c>
      <c r="DL13" s="182">
        <v>0</v>
      </c>
      <c r="DM13" s="183">
        <f t="shared" si="30"/>
        <v>1</v>
      </c>
      <c r="DN13" s="184">
        <f t="shared" si="31"/>
        <v>3</v>
      </c>
      <c r="DO13" s="182">
        <v>0</v>
      </c>
      <c r="DP13" s="182">
        <v>0</v>
      </c>
      <c r="DQ13" s="182">
        <v>0</v>
      </c>
      <c r="DR13" s="183">
        <f t="shared" si="32"/>
        <v>0</v>
      </c>
      <c r="DS13" s="182">
        <v>0</v>
      </c>
      <c r="DT13" s="182">
        <v>1</v>
      </c>
      <c r="DU13" s="184">
        <f t="shared" si="33"/>
        <v>1</v>
      </c>
      <c r="DV13" s="182">
        <v>0</v>
      </c>
      <c r="DW13" s="184">
        <f t="shared" si="34"/>
        <v>0</v>
      </c>
      <c r="DX13" s="182">
        <v>0</v>
      </c>
      <c r="DY13" s="182">
        <v>1</v>
      </c>
      <c r="DZ13" s="182">
        <v>0</v>
      </c>
      <c r="EA13" s="182">
        <v>0</v>
      </c>
      <c r="EB13" s="182">
        <v>0</v>
      </c>
      <c r="EC13" s="182">
        <v>0</v>
      </c>
      <c r="ED13" s="183">
        <f t="shared" si="36"/>
        <v>0</v>
      </c>
      <c r="EE13" s="182">
        <v>0</v>
      </c>
      <c r="EF13" s="182">
        <v>0</v>
      </c>
      <c r="EG13" s="182">
        <v>0</v>
      </c>
      <c r="EH13" s="182">
        <v>0</v>
      </c>
      <c r="EI13" s="182">
        <v>0</v>
      </c>
      <c r="EJ13" s="182">
        <v>0</v>
      </c>
      <c r="EK13" s="182">
        <v>2</v>
      </c>
      <c r="EL13" s="182">
        <v>0</v>
      </c>
      <c r="EM13" s="182">
        <v>0</v>
      </c>
      <c r="EN13" s="182">
        <v>0</v>
      </c>
      <c r="EO13" s="182">
        <v>0</v>
      </c>
      <c r="EP13" s="183">
        <f t="shared" si="37"/>
        <v>2</v>
      </c>
      <c r="EQ13" s="184">
        <f t="shared" si="38"/>
        <v>3</v>
      </c>
      <c r="ER13" s="182">
        <v>0</v>
      </c>
      <c r="ES13" s="184">
        <f t="shared" si="39"/>
        <v>0</v>
      </c>
      <c r="ET13" s="182">
        <v>0</v>
      </c>
      <c r="EU13" s="182">
        <v>0</v>
      </c>
      <c r="EV13" s="182">
        <v>0</v>
      </c>
      <c r="EW13" s="182">
        <v>0</v>
      </c>
      <c r="EX13" s="182">
        <v>0</v>
      </c>
      <c r="EY13" s="182">
        <v>0</v>
      </c>
      <c r="EZ13" s="182">
        <v>0</v>
      </c>
      <c r="FA13" s="182">
        <v>0</v>
      </c>
      <c r="FB13" s="182">
        <v>0</v>
      </c>
      <c r="FC13" s="182">
        <v>0</v>
      </c>
      <c r="FD13" s="182">
        <v>0</v>
      </c>
      <c r="FE13" s="182">
        <v>0</v>
      </c>
      <c r="FF13" s="182">
        <v>0</v>
      </c>
      <c r="FG13" s="182">
        <v>0</v>
      </c>
      <c r="FH13" s="182">
        <v>0</v>
      </c>
      <c r="FI13" s="182">
        <v>0</v>
      </c>
      <c r="FJ13" s="183">
        <f t="shared" si="41"/>
        <v>0</v>
      </c>
      <c r="FK13" s="184">
        <f t="shared" si="42"/>
        <v>0</v>
      </c>
      <c r="FL13" s="182">
        <v>0</v>
      </c>
      <c r="FM13" s="182">
        <v>0</v>
      </c>
      <c r="FN13" s="182">
        <v>2</v>
      </c>
      <c r="FO13" s="182">
        <v>0</v>
      </c>
      <c r="FP13" s="182">
        <v>0</v>
      </c>
      <c r="FQ13" s="182">
        <v>0</v>
      </c>
      <c r="FR13" s="182">
        <v>0</v>
      </c>
      <c r="FS13" s="183">
        <f t="shared" si="43"/>
        <v>0</v>
      </c>
      <c r="FT13" s="182">
        <v>0</v>
      </c>
      <c r="FU13" s="182">
        <v>0</v>
      </c>
      <c r="FV13" s="183">
        <f t="shared" si="44"/>
        <v>0</v>
      </c>
      <c r="FW13" s="184">
        <f t="shared" si="45"/>
        <v>2</v>
      </c>
      <c r="FX13" s="182">
        <v>0</v>
      </c>
      <c r="FY13" s="182">
        <v>0</v>
      </c>
      <c r="FZ13" s="182">
        <v>0</v>
      </c>
      <c r="GA13" s="182">
        <v>0</v>
      </c>
      <c r="GB13" s="182">
        <f t="shared" si="50"/>
        <v>0</v>
      </c>
      <c r="GC13" s="182">
        <v>0</v>
      </c>
      <c r="GD13" s="182">
        <v>0</v>
      </c>
      <c r="GE13" s="184">
        <f t="shared" si="47"/>
        <v>0</v>
      </c>
    </row>
    <row r="14" spans="1:187" s="165" customFormat="1" ht="27.75">
      <c r="A14" s="180">
        <v>8</v>
      </c>
      <c r="B14" s="181" t="s">
        <v>277</v>
      </c>
      <c r="C14" s="182">
        <f t="shared" si="3"/>
        <v>117</v>
      </c>
      <c r="D14" s="182">
        <v>1</v>
      </c>
      <c r="E14" s="182">
        <v>1</v>
      </c>
      <c r="F14" s="183">
        <f t="shared" si="4"/>
        <v>2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4">
        <f t="shared" si="5"/>
        <v>2</v>
      </c>
      <c r="N14" s="182">
        <v>1</v>
      </c>
      <c r="O14" s="182">
        <v>0</v>
      </c>
      <c r="P14" s="183">
        <f t="shared" si="6"/>
        <v>1</v>
      </c>
      <c r="Q14" s="182">
        <v>0</v>
      </c>
      <c r="R14" s="182">
        <v>0</v>
      </c>
      <c r="S14" s="182">
        <v>0</v>
      </c>
      <c r="T14" s="183">
        <f t="shared" si="7"/>
        <v>0</v>
      </c>
      <c r="U14" s="182">
        <v>0</v>
      </c>
      <c r="V14" s="182">
        <v>1</v>
      </c>
      <c r="W14" s="182">
        <v>0</v>
      </c>
      <c r="X14" s="183">
        <f t="shared" si="8"/>
        <v>1</v>
      </c>
      <c r="Y14" s="182">
        <v>0</v>
      </c>
      <c r="Z14" s="182">
        <v>0</v>
      </c>
      <c r="AA14" s="183">
        <f t="shared" si="9"/>
        <v>0</v>
      </c>
      <c r="AB14" s="182">
        <v>0</v>
      </c>
      <c r="AC14" s="182">
        <v>0</v>
      </c>
      <c r="AD14" s="182">
        <v>0</v>
      </c>
      <c r="AE14" s="183">
        <f t="shared" si="10"/>
        <v>0</v>
      </c>
      <c r="AF14" s="182">
        <v>2</v>
      </c>
      <c r="AG14" s="182">
        <v>0</v>
      </c>
      <c r="AH14" s="182">
        <v>0</v>
      </c>
      <c r="AI14" s="182">
        <v>1</v>
      </c>
      <c r="AJ14" s="183">
        <f t="shared" si="48"/>
        <v>1</v>
      </c>
      <c r="AK14" s="182">
        <v>0</v>
      </c>
      <c r="AL14" s="182">
        <v>0</v>
      </c>
      <c r="AM14" s="183">
        <f t="shared" si="49"/>
        <v>0</v>
      </c>
      <c r="AN14" s="182">
        <v>0</v>
      </c>
      <c r="AO14" s="183">
        <f t="shared" si="12"/>
        <v>1</v>
      </c>
      <c r="AP14" s="184">
        <f t="shared" si="13"/>
        <v>5</v>
      </c>
      <c r="AQ14" s="182">
        <v>0</v>
      </c>
      <c r="AR14" s="182">
        <v>0</v>
      </c>
      <c r="AS14" s="182">
        <v>8</v>
      </c>
      <c r="AT14" s="184">
        <f t="shared" si="14"/>
        <v>8</v>
      </c>
      <c r="AU14" s="182">
        <v>14</v>
      </c>
      <c r="AV14" s="182">
        <v>3</v>
      </c>
      <c r="AW14" s="182">
        <v>0</v>
      </c>
      <c r="AX14" s="182">
        <v>1</v>
      </c>
      <c r="AY14" s="182">
        <v>1</v>
      </c>
      <c r="AZ14" s="182">
        <v>0</v>
      </c>
      <c r="BA14" s="182">
        <v>0</v>
      </c>
      <c r="BB14" s="182">
        <v>9</v>
      </c>
      <c r="BC14" s="182">
        <v>0</v>
      </c>
      <c r="BD14" s="183">
        <f t="shared" si="16"/>
        <v>28</v>
      </c>
      <c r="BE14" s="182">
        <v>2</v>
      </c>
      <c r="BF14" s="184">
        <f t="shared" si="17"/>
        <v>38</v>
      </c>
      <c r="BG14" s="182">
        <v>1</v>
      </c>
      <c r="BH14" s="182">
        <v>0</v>
      </c>
      <c r="BI14" s="182">
        <v>1</v>
      </c>
      <c r="BJ14" s="182">
        <v>1</v>
      </c>
      <c r="BK14" s="182">
        <v>0</v>
      </c>
      <c r="BL14" s="182">
        <v>1</v>
      </c>
      <c r="BM14" s="182">
        <v>0</v>
      </c>
      <c r="BN14" s="182">
        <v>0</v>
      </c>
      <c r="BO14" s="182">
        <v>0</v>
      </c>
      <c r="BP14" s="183">
        <f t="shared" si="18"/>
        <v>0</v>
      </c>
      <c r="BQ14" s="184">
        <f t="shared" si="19"/>
        <v>4</v>
      </c>
      <c r="BR14" s="182">
        <v>0</v>
      </c>
      <c r="BS14" s="182">
        <v>1</v>
      </c>
      <c r="BT14" s="182">
        <v>0</v>
      </c>
      <c r="BU14" s="182">
        <v>0</v>
      </c>
      <c r="BV14" s="182">
        <v>0</v>
      </c>
      <c r="BW14" s="182">
        <v>0</v>
      </c>
      <c r="BX14" s="183">
        <f t="shared" si="20"/>
        <v>0</v>
      </c>
      <c r="BY14" s="182">
        <v>1</v>
      </c>
      <c r="BZ14" s="182">
        <v>0</v>
      </c>
      <c r="CA14" s="182">
        <v>0</v>
      </c>
      <c r="CB14" s="182">
        <v>0</v>
      </c>
      <c r="CC14" s="182">
        <v>0</v>
      </c>
      <c r="CD14" s="182">
        <v>0</v>
      </c>
      <c r="CE14" s="183">
        <f t="shared" si="21"/>
        <v>0</v>
      </c>
      <c r="CF14" s="182">
        <v>1</v>
      </c>
      <c r="CG14" s="182">
        <v>0</v>
      </c>
      <c r="CH14" s="182">
        <v>1</v>
      </c>
      <c r="CI14" s="182">
        <v>1</v>
      </c>
      <c r="CJ14" s="182">
        <v>0</v>
      </c>
      <c r="CK14" s="182">
        <v>0</v>
      </c>
      <c r="CL14" s="183">
        <f t="shared" si="23"/>
        <v>2</v>
      </c>
      <c r="CM14" s="182">
        <v>0</v>
      </c>
      <c r="CN14" s="184">
        <f t="shared" si="24"/>
        <v>5</v>
      </c>
      <c r="CO14" s="182">
        <v>0</v>
      </c>
      <c r="CP14" s="182">
        <v>0</v>
      </c>
      <c r="CQ14" s="182">
        <v>1</v>
      </c>
      <c r="CR14" s="183">
        <f t="shared" si="25"/>
        <v>1</v>
      </c>
      <c r="CS14" s="182">
        <v>1</v>
      </c>
      <c r="CT14" s="182">
        <v>0</v>
      </c>
      <c r="CU14" s="182">
        <v>0</v>
      </c>
      <c r="CV14" s="182">
        <v>0</v>
      </c>
      <c r="CW14" s="183">
        <f t="shared" si="26"/>
        <v>0</v>
      </c>
      <c r="CX14" s="182">
        <v>0</v>
      </c>
      <c r="CY14" s="184">
        <f t="shared" si="27"/>
        <v>2</v>
      </c>
      <c r="CZ14" s="182">
        <v>0</v>
      </c>
      <c r="DA14" s="182">
        <v>6</v>
      </c>
      <c r="DB14" s="182">
        <v>9</v>
      </c>
      <c r="DC14" s="183">
        <f t="shared" si="28"/>
        <v>15</v>
      </c>
      <c r="DD14" s="182">
        <v>0</v>
      </c>
      <c r="DE14" s="182">
        <v>0</v>
      </c>
      <c r="DF14" s="182">
        <v>0</v>
      </c>
      <c r="DG14" s="182">
        <v>0</v>
      </c>
      <c r="DH14" s="182">
        <v>4</v>
      </c>
      <c r="DI14" s="182">
        <v>0</v>
      </c>
      <c r="DJ14" s="182">
        <v>0</v>
      </c>
      <c r="DK14" s="182">
        <v>0</v>
      </c>
      <c r="DL14" s="182">
        <v>0</v>
      </c>
      <c r="DM14" s="183">
        <f t="shared" si="30"/>
        <v>4</v>
      </c>
      <c r="DN14" s="184">
        <f t="shared" si="31"/>
        <v>19</v>
      </c>
      <c r="DO14" s="182">
        <v>0</v>
      </c>
      <c r="DP14" s="182">
        <v>4</v>
      </c>
      <c r="DQ14" s="182">
        <v>2</v>
      </c>
      <c r="DR14" s="183">
        <f t="shared" si="32"/>
        <v>6</v>
      </c>
      <c r="DS14" s="182">
        <v>1</v>
      </c>
      <c r="DT14" s="182">
        <v>3</v>
      </c>
      <c r="DU14" s="184">
        <f t="shared" si="33"/>
        <v>10</v>
      </c>
      <c r="DV14" s="182">
        <v>0</v>
      </c>
      <c r="DW14" s="184">
        <f t="shared" si="34"/>
        <v>0</v>
      </c>
      <c r="DX14" s="182">
        <v>0</v>
      </c>
      <c r="DY14" s="182">
        <v>1</v>
      </c>
      <c r="DZ14" s="182">
        <v>0</v>
      </c>
      <c r="EA14" s="182">
        <v>0</v>
      </c>
      <c r="EB14" s="182">
        <v>0</v>
      </c>
      <c r="EC14" s="182">
        <v>0</v>
      </c>
      <c r="ED14" s="183">
        <f t="shared" si="36"/>
        <v>0</v>
      </c>
      <c r="EE14" s="182">
        <v>0</v>
      </c>
      <c r="EF14" s="182">
        <v>1</v>
      </c>
      <c r="EG14" s="182">
        <v>0</v>
      </c>
      <c r="EH14" s="182">
        <v>0</v>
      </c>
      <c r="EI14" s="182">
        <v>0</v>
      </c>
      <c r="EJ14" s="182">
        <v>0</v>
      </c>
      <c r="EK14" s="182">
        <v>1</v>
      </c>
      <c r="EL14" s="182">
        <v>0</v>
      </c>
      <c r="EM14" s="182">
        <v>0</v>
      </c>
      <c r="EN14" s="182">
        <v>0</v>
      </c>
      <c r="EO14" s="182">
        <v>0</v>
      </c>
      <c r="EP14" s="183">
        <f t="shared" si="37"/>
        <v>1</v>
      </c>
      <c r="EQ14" s="184">
        <f t="shared" si="38"/>
        <v>3</v>
      </c>
      <c r="ER14" s="182">
        <v>0</v>
      </c>
      <c r="ES14" s="184">
        <f t="shared" si="39"/>
        <v>0</v>
      </c>
      <c r="ET14" s="182">
        <v>0</v>
      </c>
      <c r="EU14" s="182">
        <v>0</v>
      </c>
      <c r="EV14" s="182">
        <v>0</v>
      </c>
      <c r="EW14" s="182">
        <v>0</v>
      </c>
      <c r="EX14" s="182">
        <v>0</v>
      </c>
      <c r="EY14" s="182">
        <v>0</v>
      </c>
      <c r="EZ14" s="182">
        <v>0</v>
      </c>
      <c r="FA14" s="182">
        <v>2</v>
      </c>
      <c r="FB14" s="182">
        <v>0</v>
      </c>
      <c r="FC14" s="182">
        <v>0</v>
      </c>
      <c r="FD14" s="182">
        <v>0</v>
      </c>
      <c r="FE14" s="182">
        <v>1</v>
      </c>
      <c r="FF14" s="182">
        <v>0</v>
      </c>
      <c r="FG14" s="182">
        <v>1</v>
      </c>
      <c r="FH14" s="182">
        <v>0</v>
      </c>
      <c r="FI14" s="182">
        <v>0</v>
      </c>
      <c r="FJ14" s="183">
        <f t="shared" si="41"/>
        <v>4</v>
      </c>
      <c r="FK14" s="184">
        <f t="shared" si="42"/>
        <v>4</v>
      </c>
      <c r="FL14" s="182">
        <v>2</v>
      </c>
      <c r="FM14" s="182">
        <v>1</v>
      </c>
      <c r="FN14" s="182">
        <v>12</v>
      </c>
      <c r="FO14" s="182">
        <v>0</v>
      </c>
      <c r="FP14" s="182">
        <v>0</v>
      </c>
      <c r="FQ14" s="182">
        <v>1</v>
      </c>
      <c r="FR14" s="182">
        <v>0</v>
      </c>
      <c r="FS14" s="183">
        <f t="shared" si="43"/>
        <v>1</v>
      </c>
      <c r="FT14" s="182">
        <v>6</v>
      </c>
      <c r="FU14" s="182">
        <v>2</v>
      </c>
      <c r="FV14" s="183">
        <f t="shared" si="44"/>
        <v>8</v>
      </c>
      <c r="FW14" s="184">
        <f t="shared" si="45"/>
        <v>24</v>
      </c>
      <c r="FX14" s="182">
        <v>0</v>
      </c>
      <c r="FY14" s="182">
        <v>0</v>
      </c>
      <c r="FZ14" s="182">
        <v>0</v>
      </c>
      <c r="GA14" s="182">
        <v>0</v>
      </c>
      <c r="GB14" s="182">
        <f t="shared" si="50"/>
        <v>0</v>
      </c>
      <c r="GC14" s="182">
        <v>0</v>
      </c>
      <c r="GD14" s="182">
        <v>1</v>
      </c>
      <c r="GE14" s="184">
        <f t="shared" si="47"/>
        <v>1</v>
      </c>
    </row>
    <row r="15" spans="1:187" s="165" customFormat="1" ht="27.75">
      <c r="A15" s="180">
        <v>9</v>
      </c>
      <c r="B15" s="181" t="s">
        <v>278</v>
      </c>
      <c r="C15" s="182">
        <f t="shared" si="3"/>
        <v>40</v>
      </c>
      <c r="D15" s="182">
        <v>0</v>
      </c>
      <c r="E15" s="182">
        <v>0</v>
      </c>
      <c r="F15" s="183">
        <f t="shared" si="4"/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4">
        <f t="shared" si="5"/>
        <v>0</v>
      </c>
      <c r="N15" s="182">
        <v>1</v>
      </c>
      <c r="O15" s="182">
        <v>0</v>
      </c>
      <c r="P15" s="183">
        <f t="shared" si="6"/>
        <v>1</v>
      </c>
      <c r="Q15" s="182">
        <v>1</v>
      </c>
      <c r="R15" s="182">
        <v>1</v>
      </c>
      <c r="S15" s="182">
        <v>0</v>
      </c>
      <c r="T15" s="183">
        <f t="shared" si="7"/>
        <v>1</v>
      </c>
      <c r="U15" s="182">
        <v>0</v>
      </c>
      <c r="V15" s="182">
        <v>0</v>
      </c>
      <c r="W15" s="182">
        <v>0</v>
      </c>
      <c r="X15" s="183">
        <f t="shared" si="8"/>
        <v>0</v>
      </c>
      <c r="Y15" s="182">
        <v>0</v>
      </c>
      <c r="Z15" s="182">
        <v>0</v>
      </c>
      <c r="AA15" s="183">
        <f t="shared" si="9"/>
        <v>0</v>
      </c>
      <c r="AB15" s="182">
        <v>0</v>
      </c>
      <c r="AC15" s="182">
        <v>0</v>
      </c>
      <c r="AD15" s="182">
        <v>0</v>
      </c>
      <c r="AE15" s="183">
        <f t="shared" si="10"/>
        <v>0</v>
      </c>
      <c r="AF15" s="182">
        <v>0</v>
      </c>
      <c r="AG15" s="182">
        <v>4</v>
      </c>
      <c r="AH15" s="182">
        <v>0</v>
      </c>
      <c r="AI15" s="182">
        <v>0</v>
      </c>
      <c r="AJ15" s="183">
        <f t="shared" si="48"/>
        <v>0</v>
      </c>
      <c r="AK15" s="182">
        <v>0</v>
      </c>
      <c r="AL15" s="182">
        <v>0</v>
      </c>
      <c r="AM15" s="183">
        <f t="shared" si="49"/>
        <v>0</v>
      </c>
      <c r="AN15" s="182">
        <v>0</v>
      </c>
      <c r="AO15" s="183">
        <f t="shared" si="12"/>
        <v>0</v>
      </c>
      <c r="AP15" s="184">
        <f t="shared" si="13"/>
        <v>7</v>
      </c>
      <c r="AQ15" s="182">
        <v>0</v>
      </c>
      <c r="AR15" s="182">
        <v>1</v>
      </c>
      <c r="AS15" s="182">
        <v>1</v>
      </c>
      <c r="AT15" s="184">
        <f t="shared" si="14"/>
        <v>2</v>
      </c>
      <c r="AU15" s="182">
        <v>0</v>
      </c>
      <c r="AV15" s="182">
        <v>0</v>
      </c>
      <c r="AW15" s="182">
        <v>0</v>
      </c>
      <c r="AX15" s="192">
        <v>0</v>
      </c>
      <c r="AY15" s="182">
        <v>0</v>
      </c>
      <c r="AZ15" s="182">
        <v>0</v>
      </c>
      <c r="BA15" s="182">
        <v>0</v>
      </c>
      <c r="BB15" s="182">
        <v>0</v>
      </c>
      <c r="BC15" s="182">
        <v>0</v>
      </c>
      <c r="BD15" s="183">
        <f t="shared" si="16"/>
        <v>0</v>
      </c>
      <c r="BE15" s="182">
        <v>0</v>
      </c>
      <c r="BF15" s="184">
        <f t="shared" si="17"/>
        <v>2</v>
      </c>
      <c r="BG15" s="182">
        <v>0</v>
      </c>
      <c r="BH15" s="182">
        <v>0</v>
      </c>
      <c r="BI15" s="182">
        <v>0</v>
      </c>
      <c r="BJ15" s="182">
        <v>0</v>
      </c>
      <c r="BK15" s="182">
        <v>2</v>
      </c>
      <c r="BL15" s="182">
        <v>0</v>
      </c>
      <c r="BM15" s="182">
        <v>0</v>
      </c>
      <c r="BN15" s="182">
        <v>2</v>
      </c>
      <c r="BO15" s="182">
        <v>1</v>
      </c>
      <c r="BP15" s="183">
        <f t="shared" si="18"/>
        <v>3</v>
      </c>
      <c r="BQ15" s="184">
        <f t="shared" si="19"/>
        <v>5</v>
      </c>
      <c r="BR15" s="182">
        <v>0</v>
      </c>
      <c r="BS15" s="182">
        <v>0</v>
      </c>
      <c r="BT15" s="182">
        <v>0</v>
      </c>
      <c r="BU15" s="182">
        <v>0</v>
      </c>
      <c r="BV15" s="182">
        <v>0</v>
      </c>
      <c r="BW15" s="182">
        <v>0</v>
      </c>
      <c r="BX15" s="183">
        <f t="shared" si="20"/>
        <v>0</v>
      </c>
      <c r="BY15" s="182">
        <v>1</v>
      </c>
      <c r="BZ15" s="182">
        <v>0</v>
      </c>
      <c r="CA15" s="182">
        <v>0</v>
      </c>
      <c r="CB15" s="182">
        <v>0</v>
      </c>
      <c r="CC15" s="182">
        <v>0</v>
      </c>
      <c r="CD15" s="182">
        <v>0</v>
      </c>
      <c r="CE15" s="183">
        <f t="shared" si="21"/>
        <v>0</v>
      </c>
      <c r="CF15" s="182">
        <v>0</v>
      </c>
      <c r="CG15" s="182">
        <v>0</v>
      </c>
      <c r="CH15" s="182">
        <v>0</v>
      </c>
      <c r="CI15" s="182">
        <v>0</v>
      </c>
      <c r="CJ15" s="182">
        <v>0</v>
      </c>
      <c r="CK15" s="182">
        <v>0</v>
      </c>
      <c r="CL15" s="183">
        <f t="shared" si="23"/>
        <v>0</v>
      </c>
      <c r="CM15" s="182">
        <v>0</v>
      </c>
      <c r="CN15" s="184">
        <f t="shared" si="24"/>
        <v>1</v>
      </c>
      <c r="CO15" s="182">
        <v>0</v>
      </c>
      <c r="CP15" s="182">
        <v>2</v>
      </c>
      <c r="CQ15" s="182">
        <v>0</v>
      </c>
      <c r="CR15" s="183">
        <f t="shared" si="25"/>
        <v>2</v>
      </c>
      <c r="CS15" s="182">
        <v>0</v>
      </c>
      <c r="CT15" s="182">
        <v>1</v>
      </c>
      <c r="CU15" s="182">
        <v>0</v>
      </c>
      <c r="CV15" s="182">
        <v>2</v>
      </c>
      <c r="CW15" s="183">
        <f t="shared" si="26"/>
        <v>2</v>
      </c>
      <c r="CX15" s="182">
        <v>1</v>
      </c>
      <c r="CY15" s="184">
        <f t="shared" si="27"/>
        <v>6</v>
      </c>
      <c r="CZ15" s="182">
        <v>0</v>
      </c>
      <c r="DA15" s="182">
        <v>0</v>
      </c>
      <c r="DB15" s="182">
        <v>0</v>
      </c>
      <c r="DC15" s="183">
        <f t="shared" si="28"/>
        <v>0</v>
      </c>
      <c r="DD15" s="182">
        <v>0</v>
      </c>
      <c r="DE15" s="182">
        <v>0</v>
      </c>
      <c r="DF15" s="182">
        <v>0</v>
      </c>
      <c r="DG15" s="182">
        <v>0</v>
      </c>
      <c r="DH15" s="182">
        <v>0</v>
      </c>
      <c r="DI15" s="182">
        <v>0</v>
      </c>
      <c r="DJ15" s="182">
        <v>0</v>
      </c>
      <c r="DK15" s="182">
        <v>0</v>
      </c>
      <c r="DL15" s="182">
        <v>0</v>
      </c>
      <c r="DM15" s="183">
        <f t="shared" si="30"/>
        <v>0</v>
      </c>
      <c r="DN15" s="184">
        <f t="shared" si="31"/>
        <v>0</v>
      </c>
      <c r="DO15" s="182">
        <v>0</v>
      </c>
      <c r="DP15" s="182">
        <v>0</v>
      </c>
      <c r="DQ15" s="182">
        <v>0</v>
      </c>
      <c r="DR15" s="183">
        <f t="shared" si="32"/>
        <v>0</v>
      </c>
      <c r="DS15" s="182">
        <v>0</v>
      </c>
      <c r="DT15" s="182">
        <v>0</v>
      </c>
      <c r="DU15" s="184">
        <f t="shared" si="33"/>
        <v>0</v>
      </c>
      <c r="DV15" s="182">
        <v>1</v>
      </c>
      <c r="DW15" s="184">
        <f t="shared" si="34"/>
        <v>1</v>
      </c>
      <c r="DX15" s="182">
        <v>0</v>
      </c>
      <c r="DY15" s="182">
        <v>1</v>
      </c>
      <c r="DZ15" s="182">
        <v>0</v>
      </c>
      <c r="EA15" s="182">
        <v>0</v>
      </c>
      <c r="EB15" s="182">
        <v>0</v>
      </c>
      <c r="EC15" s="182">
        <v>0</v>
      </c>
      <c r="ED15" s="183">
        <f t="shared" si="36"/>
        <v>0</v>
      </c>
      <c r="EE15" s="182">
        <v>0</v>
      </c>
      <c r="EF15" s="182">
        <v>0</v>
      </c>
      <c r="EG15" s="182">
        <v>0</v>
      </c>
      <c r="EH15" s="182">
        <v>0</v>
      </c>
      <c r="EI15" s="182">
        <v>0</v>
      </c>
      <c r="EJ15" s="182">
        <v>0</v>
      </c>
      <c r="EK15" s="182">
        <v>0</v>
      </c>
      <c r="EL15" s="182">
        <v>0</v>
      </c>
      <c r="EM15" s="182">
        <v>0</v>
      </c>
      <c r="EN15" s="182">
        <v>0</v>
      </c>
      <c r="EO15" s="182">
        <v>0</v>
      </c>
      <c r="EP15" s="183">
        <f t="shared" si="37"/>
        <v>0</v>
      </c>
      <c r="EQ15" s="184">
        <f t="shared" si="38"/>
        <v>1</v>
      </c>
      <c r="ER15" s="182">
        <v>0</v>
      </c>
      <c r="ES15" s="184">
        <f t="shared" si="39"/>
        <v>0</v>
      </c>
      <c r="ET15" s="182">
        <v>0</v>
      </c>
      <c r="EU15" s="182">
        <v>0</v>
      </c>
      <c r="EV15" s="182">
        <v>0</v>
      </c>
      <c r="EW15" s="182">
        <v>0</v>
      </c>
      <c r="EX15" s="182">
        <v>0</v>
      </c>
      <c r="EY15" s="182">
        <v>0</v>
      </c>
      <c r="EZ15" s="182">
        <v>0</v>
      </c>
      <c r="FA15" s="182">
        <v>0</v>
      </c>
      <c r="FB15" s="182">
        <v>0</v>
      </c>
      <c r="FC15" s="182">
        <v>0</v>
      </c>
      <c r="FD15" s="182">
        <v>0</v>
      </c>
      <c r="FE15" s="182">
        <v>0</v>
      </c>
      <c r="FF15" s="182">
        <v>0</v>
      </c>
      <c r="FG15" s="182">
        <v>1</v>
      </c>
      <c r="FH15" s="182">
        <v>0</v>
      </c>
      <c r="FI15" s="182">
        <v>0</v>
      </c>
      <c r="FJ15" s="183">
        <f t="shared" si="41"/>
        <v>1</v>
      </c>
      <c r="FK15" s="184">
        <f t="shared" si="42"/>
        <v>1</v>
      </c>
      <c r="FL15" s="182">
        <v>1</v>
      </c>
      <c r="FM15" s="182">
        <v>15</v>
      </c>
      <c r="FN15" s="182">
        <v>0</v>
      </c>
      <c r="FO15" s="182">
        <v>0</v>
      </c>
      <c r="FP15" s="182">
        <v>0</v>
      </c>
      <c r="FQ15" s="182">
        <v>0</v>
      </c>
      <c r="FR15" s="182">
        <v>0</v>
      </c>
      <c r="FS15" s="183">
        <f t="shared" si="43"/>
        <v>0</v>
      </c>
      <c r="FT15" s="182">
        <v>0</v>
      </c>
      <c r="FU15" s="182">
        <v>0</v>
      </c>
      <c r="FV15" s="183">
        <f t="shared" si="44"/>
        <v>0</v>
      </c>
      <c r="FW15" s="184">
        <f t="shared" si="45"/>
        <v>16</v>
      </c>
      <c r="FX15" s="182">
        <v>0</v>
      </c>
      <c r="FY15" s="182">
        <v>0</v>
      </c>
      <c r="FZ15" s="182">
        <v>0</v>
      </c>
      <c r="GA15" s="182">
        <v>0</v>
      </c>
      <c r="GB15" s="182">
        <f t="shared" si="50"/>
        <v>0</v>
      </c>
      <c r="GC15" s="182">
        <v>0</v>
      </c>
      <c r="GD15" s="182">
        <v>0</v>
      </c>
      <c r="GE15" s="184">
        <f t="shared" si="47"/>
        <v>0</v>
      </c>
    </row>
    <row r="16" spans="1:187" s="165" customFormat="1" ht="55.5">
      <c r="A16" s="180">
        <v>10</v>
      </c>
      <c r="B16" s="181" t="s">
        <v>279</v>
      </c>
      <c r="C16" s="182">
        <f t="shared" si="3"/>
        <v>1136</v>
      </c>
      <c r="D16" s="182">
        <v>0</v>
      </c>
      <c r="E16" s="182">
        <v>3</v>
      </c>
      <c r="F16" s="183">
        <f t="shared" si="4"/>
        <v>3</v>
      </c>
      <c r="G16" s="182">
        <v>1</v>
      </c>
      <c r="H16" s="182">
        <v>3</v>
      </c>
      <c r="I16" s="182">
        <v>11</v>
      </c>
      <c r="J16" s="182">
        <v>0</v>
      </c>
      <c r="K16" s="182">
        <v>1</v>
      </c>
      <c r="L16" s="182">
        <v>1</v>
      </c>
      <c r="M16" s="184">
        <f t="shared" si="5"/>
        <v>20</v>
      </c>
      <c r="N16" s="182">
        <v>18</v>
      </c>
      <c r="O16" s="182">
        <v>2</v>
      </c>
      <c r="P16" s="183">
        <f t="shared" si="6"/>
        <v>20</v>
      </c>
      <c r="Q16" s="182">
        <v>19</v>
      </c>
      <c r="R16" s="182">
        <v>19</v>
      </c>
      <c r="S16" s="182">
        <v>0</v>
      </c>
      <c r="T16" s="183">
        <f t="shared" si="7"/>
        <v>19</v>
      </c>
      <c r="U16" s="182">
        <v>16</v>
      </c>
      <c r="V16" s="182">
        <v>2</v>
      </c>
      <c r="W16" s="182">
        <v>13</v>
      </c>
      <c r="X16" s="183">
        <f t="shared" si="8"/>
        <v>15</v>
      </c>
      <c r="Y16" s="182">
        <v>3</v>
      </c>
      <c r="Z16" s="182">
        <v>4</v>
      </c>
      <c r="AA16" s="183">
        <f t="shared" si="9"/>
        <v>7</v>
      </c>
      <c r="AB16" s="182">
        <v>5</v>
      </c>
      <c r="AC16" s="182">
        <v>2</v>
      </c>
      <c r="AD16" s="182">
        <v>9</v>
      </c>
      <c r="AE16" s="183">
        <f t="shared" si="10"/>
        <v>16</v>
      </c>
      <c r="AF16" s="182">
        <v>14</v>
      </c>
      <c r="AG16" s="182">
        <v>11</v>
      </c>
      <c r="AH16" s="182">
        <v>4</v>
      </c>
      <c r="AI16" s="182">
        <v>0</v>
      </c>
      <c r="AJ16" s="183">
        <f t="shared" si="48"/>
        <v>4</v>
      </c>
      <c r="AK16" s="182">
        <v>6</v>
      </c>
      <c r="AL16" s="182">
        <v>4</v>
      </c>
      <c r="AM16" s="183">
        <f t="shared" si="49"/>
        <v>10</v>
      </c>
      <c r="AN16" s="182">
        <v>0</v>
      </c>
      <c r="AO16" s="183">
        <f t="shared" si="12"/>
        <v>14</v>
      </c>
      <c r="AP16" s="184">
        <f t="shared" si="13"/>
        <v>151</v>
      </c>
      <c r="AQ16" s="182">
        <v>17</v>
      </c>
      <c r="AR16" s="182">
        <v>1</v>
      </c>
      <c r="AS16" s="182">
        <v>34</v>
      </c>
      <c r="AT16" s="184">
        <f t="shared" si="14"/>
        <v>35</v>
      </c>
      <c r="AU16" s="182">
        <v>39</v>
      </c>
      <c r="AV16" s="182">
        <v>28</v>
      </c>
      <c r="AW16" s="182">
        <v>0</v>
      </c>
      <c r="AX16" s="182">
        <v>25</v>
      </c>
      <c r="AY16" s="182">
        <v>25</v>
      </c>
      <c r="AZ16" s="182">
        <v>0</v>
      </c>
      <c r="BA16" s="182">
        <v>16</v>
      </c>
      <c r="BB16" s="182">
        <v>41</v>
      </c>
      <c r="BC16" s="182">
        <v>0</v>
      </c>
      <c r="BD16" s="183">
        <f t="shared" si="16"/>
        <v>174</v>
      </c>
      <c r="BE16" s="182">
        <v>13</v>
      </c>
      <c r="BF16" s="184">
        <f t="shared" si="17"/>
        <v>239</v>
      </c>
      <c r="BG16" s="182">
        <v>7</v>
      </c>
      <c r="BH16" s="182">
        <v>3</v>
      </c>
      <c r="BI16" s="182">
        <v>16</v>
      </c>
      <c r="BJ16" s="182">
        <v>9</v>
      </c>
      <c r="BK16" s="182">
        <v>10</v>
      </c>
      <c r="BL16" s="182">
        <v>26</v>
      </c>
      <c r="BM16" s="182">
        <v>0</v>
      </c>
      <c r="BN16" s="182">
        <v>18</v>
      </c>
      <c r="BO16" s="182">
        <v>7</v>
      </c>
      <c r="BP16" s="183">
        <f t="shared" si="18"/>
        <v>25</v>
      </c>
      <c r="BQ16" s="184">
        <f t="shared" si="19"/>
        <v>96</v>
      </c>
      <c r="BR16" s="182">
        <v>3</v>
      </c>
      <c r="BS16" s="182">
        <v>3</v>
      </c>
      <c r="BT16" s="182">
        <v>2</v>
      </c>
      <c r="BU16" s="182">
        <v>3</v>
      </c>
      <c r="BV16" s="182">
        <v>2</v>
      </c>
      <c r="BW16" s="182">
        <v>3</v>
      </c>
      <c r="BX16" s="183">
        <f t="shared" si="20"/>
        <v>8</v>
      </c>
      <c r="BY16" s="182">
        <v>11</v>
      </c>
      <c r="BZ16" s="182">
        <v>2</v>
      </c>
      <c r="CA16" s="182">
        <v>0</v>
      </c>
      <c r="CB16" s="182">
        <v>5</v>
      </c>
      <c r="CC16" s="182">
        <v>0</v>
      </c>
      <c r="CD16" s="182">
        <v>1</v>
      </c>
      <c r="CE16" s="183">
        <f t="shared" si="21"/>
        <v>8</v>
      </c>
      <c r="CF16" s="182">
        <v>9</v>
      </c>
      <c r="CG16" s="182">
        <v>2</v>
      </c>
      <c r="CH16" s="182">
        <v>3</v>
      </c>
      <c r="CI16" s="182">
        <v>0</v>
      </c>
      <c r="CJ16" s="182">
        <v>0</v>
      </c>
      <c r="CK16" s="182">
        <v>0</v>
      </c>
      <c r="CL16" s="183">
        <f t="shared" si="23"/>
        <v>5</v>
      </c>
      <c r="CM16" s="182">
        <v>2</v>
      </c>
      <c r="CN16" s="184">
        <f t="shared" si="24"/>
        <v>51</v>
      </c>
      <c r="CO16" s="182">
        <v>5</v>
      </c>
      <c r="CP16" s="182">
        <v>5</v>
      </c>
      <c r="CQ16" s="182">
        <v>0</v>
      </c>
      <c r="CR16" s="183">
        <f t="shared" si="25"/>
        <v>5</v>
      </c>
      <c r="CS16" s="182">
        <v>8</v>
      </c>
      <c r="CT16" s="182">
        <v>6</v>
      </c>
      <c r="CU16" s="182">
        <v>2</v>
      </c>
      <c r="CV16" s="182">
        <v>3</v>
      </c>
      <c r="CW16" s="183">
        <f t="shared" si="26"/>
        <v>5</v>
      </c>
      <c r="CX16" s="182">
        <v>5</v>
      </c>
      <c r="CY16" s="184">
        <f t="shared" si="27"/>
        <v>34</v>
      </c>
      <c r="CZ16" s="182">
        <v>0</v>
      </c>
      <c r="DA16" s="182">
        <v>2</v>
      </c>
      <c r="DB16" s="182">
        <v>29</v>
      </c>
      <c r="DC16" s="183">
        <f t="shared" si="28"/>
        <v>31</v>
      </c>
      <c r="DD16" s="182">
        <v>0</v>
      </c>
      <c r="DE16" s="182">
        <v>0</v>
      </c>
      <c r="DF16" s="182">
        <v>6</v>
      </c>
      <c r="DG16" s="182">
        <v>0</v>
      </c>
      <c r="DH16" s="182">
        <v>2</v>
      </c>
      <c r="DI16" s="182">
        <v>6</v>
      </c>
      <c r="DJ16" s="182">
        <v>0</v>
      </c>
      <c r="DK16" s="182">
        <v>6</v>
      </c>
      <c r="DL16" s="182">
        <v>1</v>
      </c>
      <c r="DM16" s="183">
        <f t="shared" si="30"/>
        <v>21</v>
      </c>
      <c r="DN16" s="184">
        <f t="shared" si="31"/>
        <v>52</v>
      </c>
      <c r="DO16" s="182">
        <v>13</v>
      </c>
      <c r="DP16" s="182">
        <v>22</v>
      </c>
      <c r="DQ16" s="182">
        <v>1</v>
      </c>
      <c r="DR16" s="183">
        <f t="shared" si="32"/>
        <v>23</v>
      </c>
      <c r="DS16" s="182">
        <v>2</v>
      </c>
      <c r="DT16" s="182">
        <v>10</v>
      </c>
      <c r="DU16" s="184">
        <f t="shared" si="33"/>
        <v>48</v>
      </c>
      <c r="DV16" s="182">
        <v>4</v>
      </c>
      <c r="DW16" s="184">
        <f t="shared" si="34"/>
        <v>4</v>
      </c>
      <c r="DX16" s="182">
        <v>5</v>
      </c>
      <c r="DY16" s="182">
        <v>23</v>
      </c>
      <c r="DZ16" s="182">
        <v>2</v>
      </c>
      <c r="EA16" s="182">
        <v>0</v>
      </c>
      <c r="EB16" s="182">
        <v>2</v>
      </c>
      <c r="EC16" s="182">
        <v>0</v>
      </c>
      <c r="ED16" s="183">
        <f t="shared" si="36"/>
        <v>4</v>
      </c>
      <c r="EE16" s="182">
        <v>2</v>
      </c>
      <c r="EF16" s="182">
        <v>36</v>
      </c>
      <c r="EG16" s="182">
        <v>0</v>
      </c>
      <c r="EH16" s="182">
        <v>0</v>
      </c>
      <c r="EI16" s="182">
        <v>0</v>
      </c>
      <c r="EJ16" s="182">
        <v>0</v>
      </c>
      <c r="EK16" s="182">
        <v>71</v>
      </c>
      <c r="EL16" s="182">
        <v>1</v>
      </c>
      <c r="EM16" s="182">
        <v>3</v>
      </c>
      <c r="EN16" s="182">
        <v>0</v>
      </c>
      <c r="EO16" s="182">
        <v>1</v>
      </c>
      <c r="EP16" s="183">
        <f t="shared" si="37"/>
        <v>76</v>
      </c>
      <c r="EQ16" s="184">
        <f t="shared" si="38"/>
        <v>146</v>
      </c>
      <c r="ER16" s="182">
        <v>22</v>
      </c>
      <c r="ES16" s="184">
        <f t="shared" si="39"/>
        <v>22</v>
      </c>
      <c r="ET16" s="182">
        <v>1</v>
      </c>
      <c r="EU16" s="182">
        <v>2</v>
      </c>
      <c r="EV16" s="182">
        <v>19</v>
      </c>
      <c r="EW16" s="182">
        <v>7</v>
      </c>
      <c r="EX16" s="182">
        <v>2</v>
      </c>
      <c r="EY16" s="182">
        <v>12</v>
      </c>
      <c r="EZ16" s="182">
        <v>0</v>
      </c>
      <c r="FA16" s="182">
        <v>8</v>
      </c>
      <c r="FB16" s="182">
        <v>1</v>
      </c>
      <c r="FC16" s="182">
        <v>0</v>
      </c>
      <c r="FD16" s="182">
        <v>1</v>
      </c>
      <c r="FE16" s="182">
        <v>2</v>
      </c>
      <c r="FF16" s="182">
        <v>0</v>
      </c>
      <c r="FG16" s="182">
        <v>10</v>
      </c>
      <c r="FH16" s="182">
        <v>1</v>
      </c>
      <c r="FI16" s="182">
        <v>3</v>
      </c>
      <c r="FJ16" s="183">
        <f t="shared" si="41"/>
        <v>66</v>
      </c>
      <c r="FK16" s="184">
        <f t="shared" si="42"/>
        <v>69</v>
      </c>
      <c r="FL16" s="182">
        <v>25</v>
      </c>
      <c r="FM16" s="182">
        <v>38</v>
      </c>
      <c r="FN16" s="182">
        <v>21</v>
      </c>
      <c r="FO16" s="182">
        <v>0</v>
      </c>
      <c r="FP16" s="182">
        <v>10</v>
      </c>
      <c r="FQ16" s="182">
        <v>14</v>
      </c>
      <c r="FR16" s="182">
        <v>10</v>
      </c>
      <c r="FS16" s="183">
        <f t="shared" si="43"/>
        <v>34</v>
      </c>
      <c r="FT16" s="182">
        <v>5</v>
      </c>
      <c r="FU16" s="182">
        <v>1</v>
      </c>
      <c r="FV16" s="183">
        <f t="shared" si="44"/>
        <v>6</v>
      </c>
      <c r="FW16" s="184">
        <f t="shared" si="45"/>
        <v>124</v>
      </c>
      <c r="FX16" s="182">
        <v>21</v>
      </c>
      <c r="FY16" s="182">
        <v>33</v>
      </c>
      <c r="FZ16" s="182">
        <v>9</v>
      </c>
      <c r="GA16" s="182">
        <v>11</v>
      </c>
      <c r="GB16" s="182">
        <f t="shared" si="50"/>
        <v>20</v>
      </c>
      <c r="GC16" s="182">
        <v>1</v>
      </c>
      <c r="GD16" s="182">
        <v>5</v>
      </c>
      <c r="GE16" s="184">
        <f t="shared" si="47"/>
        <v>80</v>
      </c>
    </row>
    <row r="17" spans="1:187" s="165" customFormat="1" ht="55.5">
      <c r="A17" s="180">
        <v>11</v>
      </c>
      <c r="B17" s="181" t="s">
        <v>280</v>
      </c>
      <c r="C17" s="182">
        <f>(M17+AP17+BF17+BQ17+CN17+CY17+DN17+DU17+DW17+EQ17+ES17+FK17+FW17+GE17)/14</f>
        <v>15654.076143707483</v>
      </c>
      <c r="D17" s="182">
        <v>0</v>
      </c>
      <c r="E17" s="182">
        <v>14500</v>
      </c>
      <c r="F17" s="183">
        <f>SUM(D17:E17)/1</f>
        <v>14500</v>
      </c>
      <c r="G17" s="182">
        <v>0</v>
      </c>
      <c r="H17" s="182">
        <v>9750</v>
      </c>
      <c r="I17" s="182">
        <v>13084</v>
      </c>
      <c r="J17" s="182">
        <v>0</v>
      </c>
      <c r="K17" s="182">
        <v>15000</v>
      </c>
      <c r="L17" s="182">
        <v>7500</v>
      </c>
      <c r="M17" s="184">
        <f>(F17+G17+H17+I17+J17+K17+L17)/4</f>
        <v>14958.5</v>
      </c>
      <c r="N17" s="182">
        <v>15833</v>
      </c>
      <c r="O17" s="182">
        <v>0</v>
      </c>
      <c r="P17" s="183">
        <f>(SUM(N17:O17))/1</f>
        <v>15833</v>
      </c>
      <c r="Q17" s="182">
        <v>17850</v>
      </c>
      <c r="R17" s="182">
        <v>12251</v>
      </c>
      <c r="S17" s="182">
        <v>15000</v>
      </c>
      <c r="T17" s="183">
        <f>(SUM(R17:S17))/2</f>
        <v>13625.5</v>
      </c>
      <c r="U17" s="182">
        <v>16167</v>
      </c>
      <c r="V17" s="182">
        <v>13716.7</v>
      </c>
      <c r="W17" s="182">
        <v>13600</v>
      </c>
      <c r="X17" s="183">
        <f>(SUM(V17:W17))/2</f>
        <v>13658.35</v>
      </c>
      <c r="Y17" s="182">
        <v>11667</v>
      </c>
      <c r="Z17" s="182">
        <v>0</v>
      </c>
      <c r="AA17" s="183">
        <f>(SUM(Y17:Z17))/1</f>
        <v>11667</v>
      </c>
      <c r="AB17" s="182">
        <v>0</v>
      </c>
      <c r="AC17" s="182">
        <v>17000</v>
      </c>
      <c r="AD17" s="182">
        <v>15000</v>
      </c>
      <c r="AE17" s="183">
        <f>(SUM(AB17:AD17))/2</f>
        <v>16000</v>
      </c>
      <c r="AF17" s="182">
        <v>15942</v>
      </c>
      <c r="AG17" s="182">
        <v>15000</v>
      </c>
      <c r="AH17" s="182">
        <v>0</v>
      </c>
      <c r="AI17" s="182">
        <v>15000</v>
      </c>
      <c r="AJ17" s="183">
        <f t="shared" si="48"/>
        <v>15000</v>
      </c>
      <c r="AK17" s="182">
        <v>19800.2</v>
      </c>
      <c r="AL17" s="182">
        <v>8500</v>
      </c>
      <c r="AM17" s="183">
        <f t="shared" si="49"/>
        <v>28300.2</v>
      </c>
      <c r="AN17" s="182">
        <v>0</v>
      </c>
      <c r="AO17" s="183">
        <f t="shared" si="12"/>
        <v>43300.2</v>
      </c>
      <c r="AP17" s="184">
        <f>(P17+Q17+T17+U17+X17+AA17+AE17+AF17+AG17+AO17)/10</f>
        <v>17904.305</v>
      </c>
      <c r="AQ17" s="182">
        <v>16500</v>
      </c>
      <c r="AR17" s="182">
        <v>0</v>
      </c>
      <c r="AS17" s="182">
        <v>19350</v>
      </c>
      <c r="AT17" s="184">
        <f>SUM(AR17:AS17)/1</f>
        <v>19350</v>
      </c>
      <c r="AU17" s="182">
        <v>14846</v>
      </c>
      <c r="AV17" s="182">
        <v>17312</v>
      </c>
      <c r="AW17" s="182">
        <v>15000</v>
      </c>
      <c r="AX17" s="182">
        <v>20000</v>
      </c>
      <c r="AY17" s="182">
        <v>13876</v>
      </c>
      <c r="AZ17" s="182">
        <v>0</v>
      </c>
      <c r="BA17" s="182">
        <v>12000</v>
      </c>
      <c r="BB17" s="182">
        <v>12970</v>
      </c>
      <c r="BC17" s="182">
        <v>0</v>
      </c>
      <c r="BD17" s="183">
        <f>(SUM(AU17:BC17))/7</f>
        <v>15143.428571428571</v>
      </c>
      <c r="BE17" s="182">
        <v>12371</v>
      </c>
      <c r="BF17" s="184">
        <f>(AQ17+AT17+BD17+BE17)/4</f>
        <v>15841.107142857143</v>
      </c>
      <c r="BG17" s="182">
        <v>15909</v>
      </c>
      <c r="BH17" s="182">
        <v>15000</v>
      </c>
      <c r="BI17" s="182">
        <v>17063</v>
      </c>
      <c r="BJ17" s="182">
        <v>17100.375</v>
      </c>
      <c r="BK17" s="182">
        <v>15125</v>
      </c>
      <c r="BL17" s="182">
        <v>16246</v>
      </c>
      <c r="BM17" s="182">
        <v>0</v>
      </c>
      <c r="BN17" s="182">
        <v>11040</v>
      </c>
      <c r="BO17" s="182">
        <v>15500</v>
      </c>
      <c r="BP17" s="183">
        <f>SUM(BN17:BO17)/2</f>
        <v>13270</v>
      </c>
      <c r="BQ17" s="184">
        <f>(BG17+BH17+BI17+BJ17+BK17+BL17+BM17+BP17)/7</f>
        <v>15673.339285714286</v>
      </c>
      <c r="BR17" s="182">
        <v>17750</v>
      </c>
      <c r="BS17" s="182">
        <v>16666</v>
      </c>
      <c r="BT17" s="182">
        <v>0</v>
      </c>
      <c r="BU17" s="182">
        <v>13875</v>
      </c>
      <c r="BV17" s="182">
        <v>11000</v>
      </c>
      <c r="BW17" s="182">
        <v>10815</v>
      </c>
      <c r="BX17" s="183">
        <f>(SUM(BU17:BW17))/3</f>
        <v>11896.666666666666</v>
      </c>
      <c r="BY17" s="182">
        <v>14445</v>
      </c>
      <c r="BZ17" s="182">
        <v>18084</v>
      </c>
      <c r="CA17" s="182">
        <v>0</v>
      </c>
      <c r="CB17" s="182">
        <v>0</v>
      </c>
      <c r="CC17" s="182">
        <v>0</v>
      </c>
      <c r="CD17" s="182">
        <v>17000</v>
      </c>
      <c r="CE17" s="183">
        <f>(SUM(BZ17:CD17))/2</f>
        <v>17542</v>
      </c>
      <c r="CF17" s="182">
        <v>18656</v>
      </c>
      <c r="CG17" s="182">
        <v>0</v>
      </c>
      <c r="CH17" s="182">
        <v>21750.25</v>
      </c>
      <c r="CI17" s="182">
        <v>12400</v>
      </c>
      <c r="CJ17" s="182">
        <v>0</v>
      </c>
      <c r="CK17" s="182">
        <v>31000</v>
      </c>
      <c r="CL17" s="183">
        <f>(SUM(CG17:CK17))/3</f>
        <v>21716.75</v>
      </c>
      <c r="CM17" s="182">
        <v>0</v>
      </c>
      <c r="CN17" s="184">
        <f>(BR17+BS17+BT17+BX17+BY17+CE17+CF17+CL17+CM17)/8</f>
        <v>14834.052083333332</v>
      </c>
      <c r="CO17" s="182">
        <v>0</v>
      </c>
      <c r="CP17" s="182">
        <v>10556</v>
      </c>
      <c r="CQ17" s="182">
        <v>3750</v>
      </c>
      <c r="CR17" s="183">
        <f>(SUM(CP17:CQ17))/2</f>
        <v>7153</v>
      </c>
      <c r="CS17" s="182">
        <v>15500</v>
      </c>
      <c r="CT17" s="182">
        <v>49000.333333333336</v>
      </c>
      <c r="CU17" s="182">
        <v>0</v>
      </c>
      <c r="CV17" s="182">
        <v>0</v>
      </c>
      <c r="CW17" s="183">
        <f>(SUM(CU17:CV17))/2</f>
        <v>0</v>
      </c>
      <c r="CX17" s="182">
        <v>0</v>
      </c>
      <c r="CY17" s="184">
        <f>(CO17+CR17+CS17+CT17+CW17+CX17)/4</f>
        <v>17913.333333333336</v>
      </c>
      <c r="CZ17" s="182">
        <v>0</v>
      </c>
      <c r="DA17" s="182">
        <v>11198.1</v>
      </c>
      <c r="DB17" s="182">
        <v>14032</v>
      </c>
      <c r="DC17" s="183">
        <f>(SUM(CZ17:DB17))/2</f>
        <v>12615.05</v>
      </c>
      <c r="DD17" s="182">
        <v>0</v>
      </c>
      <c r="DE17" s="182">
        <v>0</v>
      </c>
      <c r="DF17" s="182">
        <v>11333</v>
      </c>
      <c r="DG17" s="182">
        <v>0</v>
      </c>
      <c r="DH17" s="182">
        <v>13933</v>
      </c>
      <c r="DI17" s="182">
        <v>14875.5</v>
      </c>
      <c r="DJ17" s="182">
        <v>15000</v>
      </c>
      <c r="DK17" s="182">
        <v>12786</v>
      </c>
      <c r="DL17" s="182">
        <v>0</v>
      </c>
      <c r="DM17" s="183">
        <f>(SUM(DE17:DL17))/5</f>
        <v>13585.5</v>
      </c>
      <c r="DN17" s="184">
        <f>(DC17+DD17+DM17)/2</f>
        <v>13100.275</v>
      </c>
      <c r="DO17" s="182">
        <v>12500.25</v>
      </c>
      <c r="DP17" s="182">
        <v>14040</v>
      </c>
      <c r="DQ17" s="182">
        <v>17667</v>
      </c>
      <c r="DR17" s="183">
        <f>(SUM(DP17:DQ17))/2</f>
        <v>15853.5</v>
      </c>
      <c r="DS17" s="182">
        <v>12250</v>
      </c>
      <c r="DT17" s="182">
        <v>21926</v>
      </c>
      <c r="DU17" s="184">
        <f>(DO17+DR17+DS17+DT17)/4</f>
        <v>15632.4375</v>
      </c>
      <c r="DV17" s="182">
        <v>15000</v>
      </c>
      <c r="DW17" s="184">
        <f t="shared" si="34"/>
        <v>15000</v>
      </c>
      <c r="DX17" s="182">
        <v>18750.25</v>
      </c>
      <c r="DY17" s="182">
        <v>14863</v>
      </c>
      <c r="DZ17" s="182">
        <v>0</v>
      </c>
      <c r="EA17" s="182">
        <v>0</v>
      </c>
      <c r="EB17" s="182">
        <v>15000</v>
      </c>
      <c r="EC17" s="182">
        <v>0</v>
      </c>
      <c r="ED17" s="183">
        <f>(SUM(DZ17:EC17))/1</f>
        <v>15000</v>
      </c>
      <c r="EE17" s="182">
        <v>13857</v>
      </c>
      <c r="EF17" s="182">
        <v>17579</v>
      </c>
      <c r="EG17" s="182">
        <v>16000</v>
      </c>
      <c r="EH17" s="182">
        <v>0</v>
      </c>
      <c r="EI17" s="182">
        <v>0</v>
      </c>
      <c r="EJ17" s="182">
        <v>0</v>
      </c>
      <c r="EK17" s="182">
        <v>12423</v>
      </c>
      <c r="EL17" s="182">
        <v>0</v>
      </c>
      <c r="EM17" s="182">
        <v>0</v>
      </c>
      <c r="EN17" s="182">
        <v>0</v>
      </c>
      <c r="EO17" s="182">
        <v>0</v>
      </c>
      <c r="EP17" s="183">
        <f>(SUM(EG17:EO17))/2</f>
        <v>14211.5</v>
      </c>
      <c r="EQ17" s="184">
        <f>(DX17+DY17+ED17+EE17+EF17+EP17)/6</f>
        <v>15710.125</v>
      </c>
      <c r="ER17" s="182">
        <v>15000</v>
      </c>
      <c r="ES17" s="184">
        <f t="shared" si="39"/>
        <v>15000</v>
      </c>
      <c r="ET17" s="182">
        <v>0</v>
      </c>
      <c r="EU17" s="182">
        <v>0</v>
      </c>
      <c r="EV17" s="182">
        <v>16000</v>
      </c>
      <c r="EW17" s="182">
        <v>16000</v>
      </c>
      <c r="EX17" s="182">
        <v>20000</v>
      </c>
      <c r="EY17" s="182">
        <v>17444</v>
      </c>
      <c r="EZ17" s="182">
        <v>0</v>
      </c>
      <c r="FA17" s="182">
        <v>19273</v>
      </c>
      <c r="FB17" s="182">
        <v>0</v>
      </c>
      <c r="FC17" s="182">
        <v>0</v>
      </c>
      <c r="FD17" s="182">
        <v>30000</v>
      </c>
      <c r="FE17" s="182">
        <v>30000</v>
      </c>
      <c r="FF17" s="182">
        <v>0</v>
      </c>
      <c r="FG17" s="182">
        <v>19500</v>
      </c>
      <c r="FH17" s="182">
        <v>0</v>
      </c>
      <c r="FI17" s="182">
        <v>23000</v>
      </c>
      <c r="FJ17" s="183">
        <f>(SUM(EV17:FI17))/8</f>
        <v>23902.125</v>
      </c>
      <c r="FK17" s="184">
        <f>(ET17+EU17+FJ17)/1</f>
        <v>23902.125</v>
      </c>
      <c r="FL17" s="182">
        <v>11300</v>
      </c>
      <c r="FM17" s="182">
        <v>11250</v>
      </c>
      <c r="FN17" s="182">
        <v>12846</v>
      </c>
      <c r="FO17" s="182">
        <v>0</v>
      </c>
      <c r="FP17" s="182">
        <v>7500</v>
      </c>
      <c r="FQ17" s="182">
        <v>11392</v>
      </c>
      <c r="FR17" s="182">
        <v>9900</v>
      </c>
      <c r="FS17" s="183">
        <f>(SUM(FO17:FR17))/3</f>
        <v>9597.3333333333339</v>
      </c>
      <c r="FT17" s="182">
        <v>15048</v>
      </c>
      <c r="FU17" s="182">
        <v>16875</v>
      </c>
      <c r="FV17" s="183">
        <f>(SUM(FT17:FU17))/2</f>
        <v>15961.5</v>
      </c>
      <c r="FW17" s="184">
        <f>(FL17+FM17+FN17+FS17+FV17)/5</f>
        <v>12190.966666666667</v>
      </c>
      <c r="FX17" s="182">
        <v>13236</v>
      </c>
      <c r="FY17" s="182">
        <v>7250</v>
      </c>
      <c r="FZ17" s="182">
        <v>12000</v>
      </c>
      <c r="GA17" s="182">
        <v>9000</v>
      </c>
      <c r="GB17" s="182">
        <f>(SUM(FZ17:GA17))/2</f>
        <v>10500</v>
      </c>
      <c r="GC17" s="182">
        <v>0</v>
      </c>
      <c r="GD17" s="182">
        <v>15000</v>
      </c>
      <c r="GE17" s="184">
        <f>(FX17+FY17+GB17+GC17+GD17)/4</f>
        <v>11496.5</v>
      </c>
    </row>
    <row r="18" spans="1:187" s="165" customFormat="1" ht="83.25">
      <c r="A18" s="180">
        <v>12</v>
      </c>
      <c r="B18" s="181" t="s">
        <v>281</v>
      </c>
      <c r="C18" s="182">
        <f>M18+AP18+BF18+BQ18+CN18+CY18+DN18+DU18+DW18+EQ18+ES18+FK18+FW18+GE18</f>
        <v>1813</v>
      </c>
      <c r="D18" s="182">
        <v>0</v>
      </c>
      <c r="E18" s="182">
        <v>10</v>
      </c>
      <c r="F18" s="183">
        <f>SUM(D18:E18)</f>
        <v>10</v>
      </c>
      <c r="G18" s="182">
        <v>1</v>
      </c>
      <c r="H18" s="182">
        <v>8</v>
      </c>
      <c r="I18" s="182">
        <v>23</v>
      </c>
      <c r="J18" s="182">
        <v>0</v>
      </c>
      <c r="K18" s="182">
        <v>2</v>
      </c>
      <c r="L18" s="182">
        <v>3</v>
      </c>
      <c r="M18" s="184">
        <f>F18+G18+H18+I18+J18+K18+L18</f>
        <v>47</v>
      </c>
      <c r="N18" s="182">
        <v>31</v>
      </c>
      <c r="O18" s="182">
        <v>2</v>
      </c>
      <c r="P18" s="183">
        <f>SUM(N18:O18)</f>
        <v>33</v>
      </c>
      <c r="Q18" s="182">
        <v>28</v>
      </c>
      <c r="R18" s="182">
        <v>30</v>
      </c>
      <c r="S18" s="182">
        <v>1</v>
      </c>
      <c r="T18" s="183">
        <f>SUM(R18:S18)</f>
        <v>31</v>
      </c>
      <c r="U18" s="182">
        <v>22</v>
      </c>
      <c r="V18" s="182">
        <v>31</v>
      </c>
      <c r="W18" s="182">
        <v>18</v>
      </c>
      <c r="X18" s="183">
        <f>SUM(V18:W18)</f>
        <v>49</v>
      </c>
      <c r="Y18" s="182">
        <v>6</v>
      </c>
      <c r="Z18" s="182">
        <v>4</v>
      </c>
      <c r="AA18" s="183">
        <f>SUM(Y18:Z18)</f>
        <v>10</v>
      </c>
      <c r="AB18" s="182">
        <v>5</v>
      </c>
      <c r="AC18" s="182">
        <v>3</v>
      </c>
      <c r="AD18" s="182">
        <v>10</v>
      </c>
      <c r="AE18" s="183">
        <f>SUM(AB18:AD18)</f>
        <v>18</v>
      </c>
      <c r="AF18" s="182">
        <v>29</v>
      </c>
      <c r="AG18" s="182">
        <v>8</v>
      </c>
      <c r="AH18" s="182">
        <v>4</v>
      </c>
      <c r="AI18" s="182">
        <v>0</v>
      </c>
      <c r="AJ18" s="183">
        <f t="shared" si="48"/>
        <v>4</v>
      </c>
      <c r="AK18" s="182">
        <v>11</v>
      </c>
      <c r="AL18" s="182">
        <v>8</v>
      </c>
      <c r="AM18" s="183">
        <f t="shared" si="49"/>
        <v>19</v>
      </c>
      <c r="AN18" s="182">
        <v>0</v>
      </c>
      <c r="AO18" s="183">
        <f t="shared" si="12"/>
        <v>23</v>
      </c>
      <c r="AP18" s="184">
        <f>P18+Q18+T18+U18+X18+AA18+AE18+AF18+AG18+AO18</f>
        <v>251</v>
      </c>
      <c r="AQ18" s="182">
        <v>19</v>
      </c>
      <c r="AR18" s="182">
        <v>0</v>
      </c>
      <c r="AS18" s="182">
        <v>57</v>
      </c>
      <c r="AT18" s="184">
        <f>SUM(AR18:AS18)</f>
        <v>57</v>
      </c>
      <c r="AU18" s="182">
        <v>50</v>
      </c>
      <c r="AV18" s="182">
        <v>33</v>
      </c>
      <c r="AW18" s="182">
        <v>1</v>
      </c>
      <c r="AX18" s="182">
        <v>27</v>
      </c>
      <c r="AY18" s="182">
        <v>32</v>
      </c>
      <c r="AZ18" s="182">
        <v>0</v>
      </c>
      <c r="BA18" s="182">
        <v>21</v>
      </c>
      <c r="BB18" s="182">
        <v>55</v>
      </c>
      <c r="BC18" s="182">
        <v>0</v>
      </c>
      <c r="BD18" s="183">
        <f>SUM(AU18:BC18)</f>
        <v>219</v>
      </c>
      <c r="BE18" s="182">
        <v>27</v>
      </c>
      <c r="BF18" s="184">
        <f>AQ18+AT18+BD18+BE18</f>
        <v>322</v>
      </c>
      <c r="BG18" s="182">
        <v>17</v>
      </c>
      <c r="BH18" s="182">
        <v>6</v>
      </c>
      <c r="BI18" s="182">
        <v>23</v>
      </c>
      <c r="BJ18" s="182">
        <v>16</v>
      </c>
      <c r="BK18" s="182">
        <v>13</v>
      </c>
      <c r="BL18" s="182">
        <v>38</v>
      </c>
      <c r="BM18" s="182">
        <v>0</v>
      </c>
      <c r="BN18" s="182">
        <v>25</v>
      </c>
      <c r="BO18" s="182">
        <v>12</v>
      </c>
      <c r="BP18" s="183">
        <f>SUM(BN18:BO18)</f>
        <v>37</v>
      </c>
      <c r="BQ18" s="184">
        <f>BG18+BH18+BI18+BJ18+BK18+BL18+BM18+BP18</f>
        <v>150</v>
      </c>
      <c r="BR18" s="182">
        <v>7</v>
      </c>
      <c r="BS18" s="182">
        <v>5</v>
      </c>
      <c r="BT18" s="182">
        <v>2</v>
      </c>
      <c r="BU18" s="182">
        <v>11</v>
      </c>
      <c r="BV18" s="182">
        <v>5</v>
      </c>
      <c r="BW18" s="182">
        <v>10</v>
      </c>
      <c r="BX18" s="183">
        <f>SUM(BU18:BW18)</f>
        <v>26</v>
      </c>
      <c r="BY18" s="182">
        <v>18</v>
      </c>
      <c r="BZ18" s="182">
        <v>8</v>
      </c>
      <c r="CA18" s="182">
        <v>0</v>
      </c>
      <c r="CB18" s="182">
        <v>6</v>
      </c>
      <c r="CC18" s="182">
        <v>0</v>
      </c>
      <c r="CD18" s="182">
        <v>5</v>
      </c>
      <c r="CE18" s="183">
        <f>SUM(BZ18:CD18)</f>
        <v>19</v>
      </c>
      <c r="CF18" s="182">
        <v>25</v>
      </c>
      <c r="CG18" s="182">
        <v>2</v>
      </c>
      <c r="CH18" s="182">
        <v>6</v>
      </c>
      <c r="CI18" s="182">
        <v>5</v>
      </c>
      <c r="CJ18" s="182">
        <v>0</v>
      </c>
      <c r="CK18" s="182">
        <v>2</v>
      </c>
      <c r="CL18" s="183">
        <f>SUM(CG18:CK18)</f>
        <v>15</v>
      </c>
      <c r="CM18" s="182">
        <v>3</v>
      </c>
      <c r="CN18" s="184">
        <f>BR18+BS18+BT18+BX18+BY18+CE18+CF18+CL18+CM18</f>
        <v>120</v>
      </c>
      <c r="CO18" s="182">
        <v>5</v>
      </c>
      <c r="CP18" s="182">
        <v>12</v>
      </c>
      <c r="CQ18" s="182">
        <v>4</v>
      </c>
      <c r="CR18" s="183">
        <f>SUM(CP18:CQ18)</f>
        <v>16</v>
      </c>
      <c r="CS18" s="182">
        <v>13</v>
      </c>
      <c r="CT18" s="182">
        <v>11</v>
      </c>
      <c r="CU18" s="182">
        <v>2</v>
      </c>
      <c r="CV18" s="182">
        <v>1</v>
      </c>
      <c r="CW18" s="183">
        <f>SUM(CU18:CV18)</f>
        <v>3</v>
      </c>
      <c r="CX18" s="182">
        <v>4</v>
      </c>
      <c r="CY18" s="184">
        <f>CO18+CR18+CS18+CT18+CW18+CX18</f>
        <v>52</v>
      </c>
      <c r="CZ18" s="182">
        <v>0</v>
      </c>
      <c r="DA18" s="182">
        <v>10</v>
      </c>
      <c r="DB18" s="182">
        <v>75</v>
      </c>
      <c r="DC18" s="183">
        <f>SUM(CZ18:DB18)</f>
        <v>85</v>
      </c>
      <c r="DD18" s="182">
        <v>0</v>
      </c>
      <c r="DE18" s="182">
        <v>0</v>
      </c>
      <c r="DF18" s="182">
        <v>15</v>
      </c>
      <c r="DG18" s="182">
        <v>0</v>
      </c>
      <c r="DH18" s="182">
        <v>15</v>
      </c>
      <c r="DI18" s="182">
        <v>14</v>
      </c>
      <c r="DJ18" s="182">
        <v>1</v>
      </c>
      <c r="DK18" s="182">
        <v>20</v>
      </c>
      <c r="DL18" s="182">
        <v>0</v>
      </c>
      <c r="DM18" s="183">
        <f>SUM(DE18:DL18)</f>
        <v>65</v>
      </c>
      <c r="DN18" s="184">
        <f>DC18+DM18</f>
        <v>150</v>
      </c>
      <c r="DO18" s="182">
        <v>17</v>
      </c>
      <c r="DP18" s="182">
        <v>49</v>
      </c>
      <c r="DQ18" s="182">
        <v>3</v>
      </c>
      <c r="DR18" s="183">
        <f>SUM(DP18:DQ18)</f>
        <v>52</v>
      </c>
      <c r="DS18" s="182">
        <v>5</v>
      </c>
      <c r="DT18" s="182">
        <v>15</v>
      </c>
      <c r="DU18" s="184">
        <f>DO18+DR18+DS18+DT18</f>
        <v>89</v>
      </c>
      <c r="DV18" s="182">
        <v>5</v>
      </c>
      <c r="DW18" s="184">
        <f t="shared" si="34"/>
        <v>5</v>
      </c>
      <c r="DX18" s="182">
        <v>10</v>
      </c>
      <c r="DY18" s="182">
        <v>47</v>
      </c>
      <c r="DZ18" s="182">
        <v>2</v>
      </c>
      <c r="EA18" s="182">
        <v>0</v>
      </c>
      <c r="EB18" s="182">
        <v>2</v>
      </c>
      <c r="EC18" s="182">
        <v>0</v>
      </c>
      <c r="ED18" s="183">
        <f>SUM(DZ18:EC18)</f>
        <v>4</v>
      </c>
      <c r="EE18" s="182">
        <v>9</v>
      </c>
      <c r="EF18" s="182">
        <v>54</v>
      </c>
      <c r="EG18" s="182">
        <v>1</v>
      </c>
      <c r="EH18" s="182">
        <v>1</v>
      </c>
      <c r="EI18" s="182">
        <v>0</v>
      </c>
      <c r="EJ18" s="182">
        <v>0</v>
      </c>
      <c r="EK18" s="182">
        <v>79</v>
      </c>
      <c r="EL18" s="182">
        <v>1</v>
      </c>
      <c r="EM18" s="182">
        <v>3</v>
      </c>
      <c r="EN18" s="182">
        <v>0</v>
      </c>
      <c r="EO18" s="182">
        <v>1</v>
      </c>
      <c r="EP18" s="183">
        <f>SUM(EG18:EO18)</f>
        <v>86</v>
      </c>
      <c r="EQ18" s="184">
        <f t="shared" si="38"/>
        <v>210</v>
      </c>
      <c r="ER18" s="182">
        <v>24</v>
      </c>
      <c r="ES18" s="184">
        <f t="shared" si="39"/>
        <v>24</v>
      </c>
      <c r="ET18" s="182">
        <v>1</v>
      </c>
      <c r="EU18" s="182">
        <v>2</v>
      </c>
      <c r="EV18" s="182">
        <v>23</v>
      </c>
      <c r="EW18" s="182">
        <v>8</v>
      </c>
      <c r="EX18" s="182">
        <v>3</v>
      </c>
      <c r="EY18" s="182">
        <v>21</v>
      </c>
      <c r="EZ18" s="182">
        <v>0</v>
      </c>
      <c r="FA18" s="182">
        <v>17</v>
      </c>
      <c r="FB18" s="182">
        <v>1</v>
      </c>
      <c r="FC18" s="182">
        <v>0</v>
      </c>
      <c r="FD18" s="182">
        <v>2</v>
      </c>
      <c r="FE18" s="182">
        <v>2</v>
      </c>
      <c r="FF18" s="182">
        <v>0</v>
      </c>
      <c r="FG18" s="182">
        <v>16</v>
      </c>
      <c r="FH18" s="182">
        <v>1</v>
      </c>
      <c r="FI18" s="182">
        <v>5</v>
      </c>
      <c r="FJ18" s="183">
        <f>SUM(EV18:FI18)</f>
        <v>99</v>
      </c>
      <c r="FK18" s="184">
        <f>ET18+EU18+FJ18</f>
        <v>102</v>
      </c>
      <c r="FL18" s="182">
        <v>32</v>
      </c>
      <c r="FM18" s="182">
        <v>27</v>
      </c>
      <c r="FN18" s="182">
        <v>42</v>
      </c>
      <c r="FO18" s="182">
        <v>0</v>
      </c>
      <c r="FP18" s="182">
        <v>12</v>
      </c>
      <c r="FQ18" s="182">
        <v>34</v>
      </c>
      <c r="FR18" s="182">
        <v>21</v>
      </c>
      <c r="FS18" s="183">
        <f>SUM(FO18:FR18)</f>
        <v>67</v>
      </c>
      <c r="FT18" s="182">
        <v>10</v>
      </c>
      <c r="FU18" s="182">
        <v>4</v>
      </c>
      <c r="FV18" s="183">
        <f>SUM(FT18:FU18)</f>
        <v>14</v>
      </c>
      <c r="FW18" s="184">
        <f>FL18+FM18+FN18+FS18+FV18</f>
        <v>182</v>
      </c>
      <c r="FX18" s="182">
        <v>38</v>
      </c>
      <c r="FY18" s="182">
        <v>37</v>
      </c>
      <c r="FZ18" s="182">
        <v>14</v>
      </c>
      <c r="GA18" s="182">
        <v>13</v>
      </c>
      <c r="GB18" s="182">
        <f>SUM(FZ18:GA18)</f>
        <v>27</v>
      </c>
      <c r="GC18" s="182">
        <v>1</v>
      </c>
      <c r="GD18" s="182">
        <v>6</v>
      </c>
      <c r="GE18" s="184">
        <f>FX18+FY18+GB18+GC18+GD18</f>
        <v>109</v>
      </c>
    </row>
    <row r="19" spans="1:187" s="165" customFormat="1" ht="55.5">
      <c r="A19" s="193">
        <v>13</v>
      </c>
      <c r="B19" s="194" t="s">
        <v>282</v>
      </c>
      <c r="C19" s="195">
        <f>M19+AP19+BF19+BQ19+CN19+CY19+DN19+DU19+DW19+EQ19+ES19+FK19+FW19+GE19</f>
        <v>806</v>
      </c>
      <c r="D19" s="195">
        <f t="shared" ref="D19:L19" si="51">D10</f>
        <v>1</v>
      </c>
      <c r="E19" s="195">
        <f t="shared" si="51"/>
        <v>8</v>
      </c>
      <c r="F19" s="183">
        <f t="shared" si="51"/>
        <v>9</v>
      </c>
      <c r="G19" s="195">
        <f t="shared" si="51"/>
        <v>0</v>
      </c>
      <c r="H19" s="195">
        <f t="shared" si="51"/>
        <v>5</v>
      </c>
      <c r="I19" s="195">
        <f t="shared" si="51"/>
        <v>12</v>
      </c>
      <c r="J19" s="195">
        <f t="shared" si="51"/>
        <v>0</v>
      </c>
      <c r="K19" s="195">
        <f t="shared" si="51"/>
        <v>1</v>
      </c>
      <c r="L19" s="195">
        <f t="shared" si="51"/>
        <v>2</v>
      </c>
      <c r="M19" s="183">
        <f>F19+G19+H19+I19+J19+K19+L19</f>
        <v>29</v>
      </c>
      <c r="N19" s="195">
        <f>N10</f>
        <v>15</v>
      </c>
      <c r="O19" s="195">
        <f>O10</f>
        <v>0</v>
      </c>
      <c r="P19" s="183">
        <f>SUM(N19:O19)</f>
        <v>15</v>
      </c>
      <c r="Q19" s="195">
        <f>Q10</f>
        <v>8</v>
      </c>
      <c r="R19" s="195">
        <f>R10</f>
        <v>12</v>
      </c>
      <c r="S19" s="195">
        <f>S10</f>
        <v>1</v>
      </c>
      <c r="T19" s="183">
        <f>SUM(R19:S19)</f>
        <v>13</v>
      </c>
      <c r="U19" s="195">
        <f>U10</f>
        <v>7</v>
      </c>
      <c r="V19" s="195">
        <f>V10</f>
        <v>30</v>
      </c>
      <c r="W19" s="195">
        <f>W10</f>
        <v>5</v>
      </c>
      <c r="X19" s="183">
        <f>SUM(V19:W19)</f>
        <v>35</v>
      </c>
      <c r="Y19" s="195">
        <f>Y10</f>
        <v>3</v>
      </c>
      <c r="Z19" s="195">
        <f>Z10</f>
        <v>0</v>
      </c>
      <c r="AA19" s="183">
        <f>SUM(Y19:Z19)</f>
        <v>3</v>
      </c>
      <c r="AB19" s="195">
        <f>AB10</f>
        <v>0</v>
      </c>
      <c r="AC19" s="195">
        <f>AC10</f>
        <v>1</v>
      </c>
      <c r="AD19" s="195">
        <f>AD10</f>
        <v>1</v>
      </c>
      <c r="AE19" s="183">
        <f>SUM(AB19:AD19)</f>
        <v>2</v>
      </c>
      <c r="AF19" s="195">
        <f>AF10</f>
        <v>17</v>
      </c>
      <c r="AG19" s="195">
        <f>AG10</f>
        <v>1</v>
      </c>
      <c r="AH19" s="195">
        <f>AH10</f>
        <v>0</v>
      </c>
      <c r="AI19" s="195">
        <f>AI10</f>
        <v>1</v>
      </c>
      <c r="AJ19" s="183">
        <f t="shared" si="48"/>
        <v>1</v>
      </c>
      <c r="AK19" s="195">
        <f>AK10</f>
        <v>5</v>
      </c>
      <c r="AL19" s="195">
        <f>AL10</f>
        <v>4</v>
      </c>
      <c r="AM19" s="183">
        <f t="shared" si="49"/>
        <v>9</v>
      </c>
      <c r="AN19" s="195">
        <f>AN10</f>
        <v>0</v>
      </c>
      <c r="AO19" s="183">
        <f t="shared" si="12"/>
        <v>10</v>
      </c>
      <c r="AP19" s="183">
        <f>P19+Q19+T19+U19+X19+AA19+AE19+AF19+AG19+AO19</f>
        <v>111</v>
      </c>
      <c r="AQ19" s="195">
        <f>AQ10</f>
        <v>2</v>
      </c>
      <c r="AR19" s="195">
        <f>AR10</f>
        <v>0</v>
      </c>
      <c r="AS19" s="195">
        <f>AS10</f>
        <v>32</v>
      </c>
      <c r="AT19" s="183">
        <f>SUM(AR19:AS19)</f>
        <v>32</v>
      </c>
      <c r="AU19" s="195">
        <f t="shared" ref="AU19:BC19" si="52">AU10</f>
        <v>25</v>
      </c>
      <c r="AV19" s="195">
        <f t="shared" si="52"/>
        <v>8</v>
      </c>
      <c r="AW19" s="195">
        <f t="shared" si="52"/>
        <v>1</v>
      </c>
      <c r="AX19" s="195">
        <f t="shared" si="52"/>
        <v>3</v>
      </c>
      <c r="AY19" s="195">
        <f t="shared" si="52"/>
        <v>8</v>
      </c>
      <c r="AZ19" s="195">
        <f t="shared" si="52"/>
        <v>0</v>
      </c>
      <c r="BA19" s="195">
        <f t="shared" si="52"/>
        <v>4</v>
      </c>
      <c r="BB19" s="195">
        <f t="shared" si="52"/>
        <v>23</v>
      </c>
      <c r="BC19" s="195">
        <f t="shared" si="52"/>
        <v>0</v>
      </c>
      <c r="BD19" s="183">
        <f>SUM(AU19:BC19)</f>
        <v>72</v>
      </c>
      <c r="BE19" s="195">
        <f>BE10</f>
        <v>15</v>
      </c>
      <c r="BF19" s="183">
        <f>AQ19+AT19+BD19+BE19</f>
        <v>121</v>
      </c>
      <c r="BG19" s="195">
        <f t="shared" ref="BG19:BO19" si="53">BG10</f>
        <v>11</v>
      </c>
      <c r="BH19" s="195">
        <f t="shared" si="53"/>
        <v>1</v>
      </c>
      <c r="BI19" s="195">
        <f t="shared" si="53"/>
        <v>8</v>
      </c>
      <c r="BJ19" s="195">
        <f t="shared" si="53"/>
        <v>8</v>
      </c>
      <c r="BK19" s="195">
        <f t="shared" si="53"/>
        <v>5</v>
      </c>
      <c r="BL19" s="195">
        <f t="shared" si="53"/>
        <v>12</v>
      </c>
      <c r="BM19" s="195">
        <f t="shared" si="53"/>
        <v>0</v>
      </c>
      <c r="BN19" s="195">
        <f t="shared" si="53"/>
        <v>9</v>
      </c>
      <c r="BO19" s="195">
        <f t="shared" si="53"/>
        <v>6</v>
      </c>
      <c r="BP19" s="183">
        <f>SUM(BN19:BO19)</f>
        <v>15</v>
      </c>
      <c r="BQ19" s="183">
        <f>BG19+BH19+BI19+BJ19+BK19+BL19+BM19+BP19</f>
        <v>60</v>
      </c>
      <c r="BR19" s="195">
        <f t="shared" ref="BR19:BW19" si="54">BR10</f>
        <v>4</v>
      </c>
      <c r="BS19" s="195">
        <f t="shared" si="54"/>
        <v>3</v>
      </c>
      <c r="BT19" s="195">
        <f t="shared" si="54"/>
        <v>0</v>
      </c>
      <c r="BU19" s="195">
        <f t="shared" si="54"/>
        <v>8</v>
      </c>
      <c r="BV19" s="195">
        <f t="shared" si="54"/>
        <v>3</v>
      </c>
      <c r="BW19" s="195">
        <f t="shared" si="54"/>
        <v>7</v>
      </c>
      <c r="BX19" s="183">
        <f>SUM(BU19:BW19)</f>
        <v>18</v>
      </c>
      <c r="BY19" s="195">
        <f t="shared" ref="BY19:CD19" si="55">BY10</f>
        <v>9</v>
      </c>
      <c r="BZ19" s="195">
        <f t="shared" si="55"/>
        <v>6</v>
      </c>
      <c r="CA19" s="195">
        <f t="shared" si="55"/>
        <v>0</v>
      </c>
      <c r="CB19" s="195">
        <f t="shared" si="55"/>
        <v>1</v>
      </c>
      <c r="CC19" s="195">
        <f t="shared" si="55"/>
        <v>0</v>
      </c>
      <c r="CD19" s="195">
        <f t="shared" si="55"/>
        <v>4</v>
      </c>
      <c r="CE19" s="183">
        <f>SUM(BZ19:CD19)</f>
        <v>11</v>
      </c>
      <c r="CF19" s="195">
        <f t="shared" ref="CF19:CK19" si="56">CF10</f>
        <v>17</v>
      </c>
      <c r="CG19" s="195">
        <f t="shared" si="56"/>
        <v>0</v>
      </c>
      <c r="CH19" s="195">
        <f t="shared" si="56"/>
        <v>4</v>
      </c>
      <c r="CI19" s="195">
        <f t="shared" si="56"/>
        <v>5</v>
      </c>
      <c r="CJ19" s="195">
        <f t="shared" si="56"/>
        <v>0</v>
      </c>
      <c r="CK19" s="195">
        <f t="shared" si="56"/>
        <v>2</v>
      </c>
      <c r="CL19" s="183">
        <f>SUM(CG19:CK19)</f>
        <v>11</v>
      </c>
      <c r="CM19" s="195">
        <f>CM10</f>
        <v>1</v>
      </c>
      <c r="CN19" s="183">
        <f>BR19+BS19+BT19+BX19+BY19+CE19+CF19+CL19+CM19</f>
        <v>74</v>
      </c>
      <c r="CO19" s="195">
        <f>CO10</f>
        <v>0</v>
      </c>
      <c r="CP19" s="195">
        <f>CP10</f>
        <v>9</v>
      </c>
      <c r="CQ19" s="195">
        <f>CQ10</f>
        <v>4</v>
      </c>
      <c r="CR19" s="183">
        <f>SUM(CP19:CQ19)</f>
        <v>13</v>
      </c>
      <c r="CS19" s="195">
        <f>CS10</f>
        <v>5</v>
      </c>
      <c r="CT19" s="195">
        <f>CT10</f>
        <v>6</v>
      </c>
      <c r="CU19" s="195">
        <f>CU10</f>
        <v>0</v>
      </c>
      <c r="CV19" s="195">
        <f>CV10</f>
        <v>0</v>
      </c>
      <c r="CW19" s="183">
        <f>SUM(CU19:CV19)</f>
        <v>0</v>
      </c>
      <c r="CX19" s="195">
        <f>CX10</f>
        <v>0</v>
      </c>
      <c r="CY19" s="183">
        <f>CO19+CR19+CS19+CT19+CW19+CX19</f>
        <v>24</v>
      </c>
      <c r="CZ19" s="195">
        <f>CZ10</f>
        <v>0</v>
      </c>
      <c r="DA19" s="195">
        <f>DA10</f>
        <v>10</v>
      </c>
      <c r="DB19" s="195">
        <f>DB10</f>
        <v>54</v>
      </c>
      <c r="DC19" s="183">
        <f>SUM(CZ19:DB19)</f>
        <v>64</v>
      </c>
      <c r="DD19" s="195">
        <f t="shared" ref="DD19:DL19" si="57">DD10</f>
        <v>0</v>
      </c>
      <c r="DE19" s="195">
        <f t="shared" si="57"/>
        <v>0</v>
      </c>
      <c r="DF19" s="195">
        <f t="shared" si="57"/>
        <v>9</v>
      </c>
      <c r="DG19" s="195">
        <f t="shared" si="57"/>
        <v>0</v>
      </c>
      <c r="DH19" s="195">
        <f t="shared" si="57"/>
        <v>15</v>
      </c>
      <c r="DI19" s="195">
        <f t="shared" si="57"/>
        <v>8</v>
      </c>
      <c r="DJ19" s="195">
        <f t="shared" si="57"/>
        <v>1</v>
      </c>
      <c r="DK19" s="195">
        <f t="shared" si="57"/>
        <v>14</v>
      </c>
      <c r="DL19" s="195">
        <f t="shared" si="57"/>
        <v>0</v>
      </c>
      <c r="DM19" s="183">
        <f>SUM(DE19:DL19)</f>
        <v>47</v>
      </c>
      <c r="DN19" s="183">
        <f>DC19+DM19</f>
        <v>111</v>
      </c>
      <c r="DO19" s="195">
        <f>DO10</f>
        <v>4</v>
      </c>
      <c r="DP19" s="195">
        <f>DP10</f>
        <v>30</v>
      </c>
      <c r="DQ19" s="195">
        <f>DQ10</f>
        <v>3</v>
      </c>
      <c r="DR19" s="183">
        <f>SUM(DP19:DQ19)</f>
        <v>33</v>
      </c>
      <c r="DS19" s="195">
        <f>DS10</f>
        <v>4</v>
      </c>
      <c r="DT19" s="195">
        <f>DT10</f>
        <v>8</v>
      </c>
      <c r="DU19" s="183">
        <f>DO19+DR19+DS19+DT19</f>
        <v>49</v>
      </c>
      <c r="DV19" s="195">
        <f t="shared" ref="DV19:EC19" si="58">DV10</f>
        <v>2</v>
      </c>
      <c r="DW19" s="183">
        <f t="shared" si="58"/>
        <v>2</v>
      </c>
      <c r="DX19" s="195">
        <f t="shared" si="58"/>
        <v>4</v>
      </c>
      <c r="DY19" s="195">
        <v>24</v>
      </c>
      <c r="DZ19" s="195">
        <f t="shared" si="58"/>
        <v>0</v>
      </c>
      <c r="EA19" s="195">
        <f t="shared" si="58"/>
        <v>0</v>
      </c>
      <c r="EB19" s="195">
        <f t="shared" si="58"/>
        <v>0</v>
      </c>
      <c r="EC19" s="195">
        <f t="shared" si="58"/>
        <v>0</v>
      </c>
      <c r="ED19" s="183">
        <f>SUM(DZ19:EC19)</f>
        <v>0</v>
      </c>
      <c r="EE19" s="195">
        <f t="shared" ref="EE19:EO19" si="59">EE10</f>
        <v>7</v>
      </c>
      <c r="EF19" s="195">
        <f t="shared" si="59"/>
        <v>18</v>
      </c>
      <c r="EG19" s="195">
        <f t="shared" si="59"/>
        <v>1</v>
      </c>
      <c r="EH19" s="195">
        <f t="shared" si="59"/>
        <v>1</v>
      </c>
      <c r="EI19" s="195">
        <f t="shared" si="59"/>
        <v>0</v>
      </c>
      <c r="EJ19" s="195">
        <f t="shared" si="59"/>
        <v>0</v>
      </c>
      <c r="EK19" s="195">
        <f t="shared" si="59"/>
        <v>9</v>
      </c>
      <c r="EL19" s="195">
        <f t="shared" si="59"/>
        <v>0</v>
      </c>
      <c r="EM19" s="195">
        <f t="shared" si="59"/>
        <v>0</v>
      </c>
      <c r="EN19" s="195">
        <f t="shared" si="59"/>
        <v>0</v>
      </c>
      <c r="EO19" s="195">
        <f t="shared" si="59"/>
        <v>0</v>
      </c>
      <c r="EP19" s="183">
        <f>SUM(EG19:EO19)</f>
        <v>11</v>
      </c>
      <c r="EQ19" s="183">
        <f t="shared" si="38"/>
        <v>64</v>
      </c>
      <c r="ER19" s="195">
        <f t="shared" ref="ER19:FI19" si="60">ER10</f>
        <v>2</v>
      </c>
      <c r="ES19" s="183">
        <f t="shared" si="60"/>
        <v>2</v>
      </c>
      <c r="ET19" s="195">
        <f t="shared" si="60"/>
        <v>0</v>
      </c>
      <c r="EU19" s="195">
        <f t="shared" si="60"/>
        <v>0</v>
      </c>
      <c r="EV19" s="195">
        <f t="shared" si="60"/>
        <v>4</v>
      </c>
      <c r="EW19" s="195">
        <f t="shared" si="60"/>
        <v>1</v>
      </c>
      <c r="EX19" s="195">
        <f t="shared" si="60"/>
        <v>1</v>
      </c>
      <c r="EY19" s="195">
        <f t="shared" si="60"/>
        <v>9</v>
      </c>
      <c r="EZ19" s="195">
        <f t="shared" si="60"/>
        <v>0</v>
      </c>
      <c r="FA19" s="195">
        <f t="shared" si="60"/>
        <v>11</v>
      </c>
      <c r="FB19" s="195">
        <f t="shared" si="60"/>
        <v>0</v>
      </c>
      <c r="FC19" s="195">
        <f t="shared" si="60"/>
        <v>0</v>
      </c>
      <c r="FD19" s="195">
        <f t="shared" si="60"/>
        <v>1</v>
      </c>
      <c r="FE19" s="195">
        <f t="shared" si="60"/>
        <v>1</v>
      </c>
      <c r="FF19" s="195">
        <f t="shared" si="60"/>
        <v>0</v>
      </c>
      <c r="FG19" s="195">
        <f t="shared" si="60"/>
        <v>8</v>
      </c>
      <c r="FH19" s="195">
        <f t="shared" si="60"/>
        <v>0</v>
      </c>
      <c r="FI19" s="195">
        <f t="shared" si="60"/>
        <v>2</v>
      </c>
      <c r="FJ19" s="183">
        <f>SUM(EV19:FI19)</f>
        <v>38</v>
      </c>
      <c r="FK19" s="183">
        <f>ET19+EU19+FJ19</f>
        <v>38</v>
      </c>
      <c r="FL19" s="195">
        <f t="shared" ref="FL19:FR19" si="61">FL10</f>
        <v>10</v>
      </c>
      <c r="FM19" s="195">
        <f t="shared" si="61"/>
        <v>3</v>
      </c>
      <c r="FN19" s="195">
        <f t="shared" si="61"/>
        <v>30</v>
      </c>
      <c r="FO19" s="195">
        <f t="shared" si="61"/>
        <v>0</v>
      </c>
      <c r="FP19" s="195">
        <f t="shared" si="61"/>
        <v>2</v>
      </c>
      <c r="FQ19" s="195">
        <f t="shared" si="61"/>
        <v>21</v>
      </c>
      <c r="FR19" s="195">
        <f t="shared" si="61"/>
        <v>11</v>
      </c>
      <c r="FS19" s="183">
        <f>SUM(FO19:FR19)</f>
        <v>34</v>
      </c>
      <c r="FT19" s="195">
        <f>FT10</f>
        <v>10</v>
      </c>
      <c r="FU19" s="195">
        <f>FU10</f>
        <v>4</v>
      </c>
      <c r="FV19" s="183">
        <f>SUM(FT19:FU19)</f>
        <v>14</v>
      </c>
      <c r="FW19" s="183">
        <f>FL19+FM19+FN19+FS19+FV19</f>
        <v>91</v>
      </c>
      <c r="FX19" s="195">
        <f>FX10</f>
        <v>17</v>
      </c>
      <c r="FY19" s="195">
        <f>FY10</f>
        <v>4</v>
      </c>
      <c r="FZ19" s="195">
        <f>FZ10</f>
        <v>5</v>
      </c>
      <c r="GA19" s="195">
        <f>GA10</f>
        <v>2</v>
      </c>
      <c r="GB19" s="195">
        <f>SUM(FZ19:GA19)</f>
        <v>7</v>
      </c>
      <c r="GC19" s="195">
        <f>GC10</f>
        <v>0</v>
      </c>
      <c r="GD19" s="195">
        <f>GD10</f>
        <v>2</v>
      </c>
      <c r="GE19" s="183">
        <f>FX19+FY19+GB19+GC19+GD19</f>
        <v>30</v>
      </c>
    </row>
    <row r="20" spans="1:187" s="199" customFormat="1" ht="55.5">
      <c r="A20" s="196"/>
      <c r="B20" s="197" t="s">
        <v>283</v>
      </c>
      <c r="C20" s="198">
        <f t="shared" ref="C20:BN20" si="62">C19*100/C18</f>
        <v>44.456701599558741</v>
      </c>
      <c r="D20" s="198" t="e">
        <f>D19*100/D18</f>
        <v>#DIV/0!</v>
      </c>
      <c r="E20" s="198">
        <f>E19*100/E18</f>
        <v>80</v>
      </c>
      <c r="F20" s="198">
        <f>F19*100/F18</f>
        <v>90</v>
      </c>
      <c r="G20" s="198">
        <f t="shared" si="62"/>
        <v>0</v>
      </c>
      <c r="H20" s="198">
        <f t="shared" si="62"/>
        <v>62.5</v>
      </c>
      <c r="I20" s="198">
        <f t="shared" si="62"/>
        <v>52.173913043478258</v>
      </c>
      <c r="J20" s="198" t="e">
        <f t="shared" si="62"/>
        <v>#DIV/0!</v>
      </c>
      <c r="K20" s="198">
        <f t="shared" si="62"/>
        <v>50</v>
      </c>
      <c r="L20" s="198">
        <f t="shared" si="62"/>
        <v>66.666666666666671</v>
      </c>
      <c r="M20" s="198">
        <f t="shared" si="62"/>
        <v>61.702127659574465</v>
      </c>
      <c r="N20" s="198">
        <f t="shared" si="62"/>
        <v>48.387096774193552</v>
      </c>
      <c r="O20" s="198">
        <f t="shared" si="62"/>
        <v>0</v>
      </c>
      <c r="P20" s="198">
        <f t="shared" si="62"/>
        <v>45.454545454545453</v>
      </c>
      <c r="Q20" s="198">
        <f t="shared" si="62"/>
        <v>28.571428571428573</v>
      </c>
      <c r="R20" s="198">
        <f t="shared" si="62"/>
        <v>40</v>
      </c>
      <c r="S20" s="198">
        <f t="shared" si="62"/>
        <v>100</v>
      </c>
      <c r="T20" s="198">
        <f t="shared" si="62"/>
        <v>41.935483870967744</v>
      </c>
      <c r="U20" s="198">
        <f t="shared" si="62"/>
        <v>31.818181818181817</v>
      </c>
      <c r="V20" s="198">
        <f t="shared" si="62"/>
        <v>96.774193548387103</v>
      </c>
      <c r="W20" s="198">
        <f t="shared" si="62"/>
        <v>27.777777777777779</v>
      </c>
      <c r="X20" s="198">
        <f t="shared" si="62"/>
        <v>71.428571428571431</v>
      </c>
      <c r="Y20" s="198">
        <f t="shared" si="62"/>
        <v>50</v>
      </c>
      <c r="Z20" s="198">
        <f t="shared" si="62"/>
        <v>0</v>
      </c>
      <c r="AA20" s="198">
        <f t="shared" si="62"/>
        <v>30</v>
      </c>
      <c r="AB20" s="198">
        <f t="shared" si="62"/>
        <v>0</v>
      </c>
      <c r="AC20" s="198">
        <f t="shared" si="62"/>
        <v>33.333333333333336</v>
      </c>
      <c r="AD20" s="198">
        <f t="shared" si="62"/>
        <v>10</v>
      </c>
      <c r="AE20" s="198">
        <f t="shared" si="62"/>
        <v>11.111111111111111</v>
      </c>
      <c r="AF20" s="198">
        <f t="shared" si="62"/>
        <v>58.620689655172413</v>
      </c>
      <c r="AG20" s="198">
        <f t="shared" si="62"/>
        <v>12.5</v>
      </c>
      <c r="AH20" s="198">
        <f t="shared" si="62"/>
        <v>0</v>
      </c>
      <c r="AI20" s="198" t="e">
        <f t="shared" si="62"/>
        <v>#DIV/0!</v>
      </c>
      <c r="AJ20" s="198">
        <f t="shared" si="62"/>
        <v>25</v>
      </c>
      <c r="AK20" s="198">
        <f t="shared" si="62"/>
        <v>45.454545454545453</v>
      </c>
      <c r="AL20" s="198">
        <f t="shared" si="62"/>
        <v>50</v>
      </c>
      <c r="AM20" s="198">
        <f t="shared" si="62"/>
        <v>47.368421052631582</v>
      </c>
      <c r="AN20" s="198" t="e">
        <f t="shared" si="62"/>
        <v>#DIV/0!</v>
      </c>
      <c r="AO20" s="198">
        <f t="shared" si="62"/>
        <v>43.478260869565219</v>
      </c>
      <c r="AP20" s="198">
        <f t="shared" si="62"/>
        <v>44.223107569721115</v>
      </c>
      <c r="AQ20" s="198">
        <f t="shared" si="62"/>
        <v>10.526315789473685</v>
      </c>
      <c r="AR20" s="198" t="e">
        <f t="shared" si="62"/>
        <v>#DIV/0!</v>
      </c>
      <c r="AS20" s="198">
        <f t="shared" si="62"/>
        <v>56.140350877192979</v>
      </c>
      <c r="AT20" s="198">
        <f t="shared" si="62"/>
        <v>56.140350877192979</v>
      </c>
      <c r="AU20" s="198">
        <f t="shared" si="62"/>
        <v>50</v>
      </c>
      <c r="AV20" s="198">
        <f t="shared" si="62"/>
        <v>24.242424242424242</v>
      </c>
      <c r="AW20" s="198">
        <f t="shared" si="62"/>
        <v>100</v>
      </c>
      <c r="AX20" s="198">
        <f t="shared" si="62"/>
        <v>11.111111111111111</v>
      </c>
      <c r="AY20" s="198">
        <f t="shared" si="62"/>
        <v>25</v>
      </c>
      <c r="AZ20" s="198" t="e">
        <f t="shared" si="62"/>
        <v>#DIV/0!</v>
      </c>
      <c r="BA20" s="198">
        <f t="shared" si="62"/>
        <v>19.047619047619047</v>
      </c>
      <c r="BB20" s="198">
        <f t="shared" si="62"/>
        <v>41.81818181818182</v>
      </c>
      <c r="BC20" s="198" t="e">
        <f t="shared" si="62"/>
        <v>#DIV/0!</v>
      </c>
      <c r="BD20" s="198">
        <f t="shared" si="62"/>
        <v>32.876712328767127</v>
      </c>
      <c r="BE20" s="198">
        <f t="shared" si="62"/>
        <v>55.555555555555557</v>
      </c>
      <c r="BF20" s="198">
        <f t="shared" si="62"/>
        <v>37.577639751552795</v>
      </c>
      <c r="BG20" s="198">
        <f t="shared" si="62"/>
        <v>64.705882352941174</v>
      </c>
      <c r="BH20" s="198">
        <f t="shared" si="62"/>
        <v>16.666666666666668</v>
      </c>
      <c r="BI20" s="198">
        <f t="shared" si="62"/>
        <v>34.782608695652172</v>
      </c>
      <c r="BJ20" s="198">
        <f t="shared" si="62"/>
        <v>50</v>
      </c>
      <c r="BK20" s="198">
        <f t="shared" si="62"/>
        <v>38.46153846153846</v>
      </c>
      <c r="BL20" s="198">
        <f t="shared" si="62"/>
        <v>31.578947368421051</v>
      </c>
      <c r="BM20" s="198" t="e">
        <f t="shared" si="62"/>
        <v>#DIV/0!</v>
      </c>
      <c r="BN20" s="198">
        <f t="shared" si="62"/>
        <v>36</v>
      </c>
      <c r="BO20" s="198">
        <f t="shared" ref="BO20:DZ20" si="63">BO19*100/BO18</f>
        <v>50</v>
      </c>
      <c r="BP20" s="198">
        <f t="shared" si="63"/>
        <v>40.54054054054054</v>
      </c>
      <c r="BQ20" s="198">
        <f t="shared" si="63"/>
        <v>40</v>
      </c>
      <c r="BR20" s="198">
        <f t="shared" si="63"/>
        <v>57.142857142857146</v>
      </c>
      <c r="BS20" s="198">
        <f t="shared" si="63"/>
        <v>60</v>
      </c>
      <c r="BT20" s="198">
        <f t="shared" si="63"/>
        <v>0</v>
      </c>
      <c r="BU20" s="198">
        <f t="shared" si="63"/>
        <v>72.727272727272734</v>
      </c>
      <c r="BV20" s="198">
        <f t="shared" si="63"/>
        <v>60</v>
      </c>
      <c r="BW20" s="198">
        <f t="shared" si="63"/>
        <v>70</v>
      </c>
      <c r="BX20" s="198">
        <f t="shared" si="63"/>
        <v>69.230769230769226</v>
      </c>
      <c r="BY20" s="198">
        <f t="shared" si="63"/>
        <v>50</v>
      </c>
      <c r="BZ20" s="198">
        <f t="shared" si="63"/>
        <v>75</v>
      </c>
      <c r="CA20" s="198" t="e">
        <f t="shared" si="63"/>
        <v>#DIV/0!</v>
      </c>
      <c r="CB20" s="198">
        <f t="shared" si="63"/>
        <v>16.666666666666668</v>
      </c>
      <c r="CC20" s="198" t="e">
        <f t="shared" si="63"/>
        <v>#DIV/0!</v>
      </c>
      <c r="CD20" s="198">
        <f t="shared" si="63"/>
        <v>80</v>
      </c>
      <c r="CE20" s="198">
        <f t="shared" si="63"/>
        <v>57.89473684210526</v>
      </c>
      <c r="CF20" s="198">
        <f t="shared" si="63"/>
        <v>68</v>
      </c>
      <c r="CG20" s="198">
        <f t="shared" si="63"/>
        <v>0</v>
      </c>
      <c r="CH20" s="198">
        <f t="shared" si="63"/>
        <v>66.666666666666671</v>
      </c>
      <c r="CI20" s="198">
        <f t="shared" si="63"/>
        <v>100</v>
      </c>
      <c r="CJ20" s="198" t="e">
        <f t="shared" si="63"/>
        <v>#DIV/0!</v>
      </c>
      <c r="CK20" s="198">
        <f t="shared" si="63"/>
        <v>100</v>
      </c>
      <c r="CL20" s="198">
        <f t="shared" si="63"/>
        <v>73.333333333333329</v>
      </c>
      <c r="CM20" s="198">
        <f t="shared" si="63"/>
        <v>33.333333333333336</v>
      </c>
      <c r="CN20" s="198">
        <f t="shared" si="63"/>
        <v>61.666666666666664</v>
      </c>
      <c r="CO20" s="198">
        <f t="shared" si="63"/>
        <v>0</v>
      </c>
      <c r="CP20" s="198">
        <f t="shared" si="63"/>
        <v>75</v>
      </c>
      <c r="CQ20" s="198">
        <f t="shared" si="63"/>
        <v>100</v>
      </c>
      <c r="CR20" s="198">
        <f t="shared" si="63"/>
        <v>81.25</v>
      </c>
      <c r="CS20" s="198">
        <f t="shared" si="63"/>
        <v>38.46153846153846</v>
      </c>
      <c r="CT20" s="198">
        <f t="shared" si="63"/>
        <v>54.545454545454547</v>
      </c>
      <c r="CU20" s="198">
        <f t="shared" si="63"/>
        <v>0</v>
      </c>
      <c r="CV20" s="198">
        <f t="shared" si="63"/>
        <v>0</v>
      </c>
      <c r="CW20" s="198">
        <f t="shared" si="63"/>
        <v>0</v>
      </c>
      <c r="CX20" s="198">
        <f t="shared" si="63"/>
        <v>0</v>
      </c>
      <c r="CY20" s="198">
        <f t="shared" si="63"/>
        <v>46.153846153846153</v>
      </c>
      <c r="CZ20" s="198" t="e">
        <f t="shared" si="63"/>
        <v>#DIV/0!</v>
      </c>
      <c r="DA20" s="198">
        <f t="shared" si="63"/>
        <v>100</v>
      </c>
      <c r="DB20" s="198">
        <f t="shared" si="63"/>
        <v>72</v>
      </c>
      <c r="DC20" s="198">
        <f t="shared" si="63"/>
        <v>75.294117647058826</v>
      </c>
      <c r="DD20" s="198" t="e">
        <f t="shared" si="63"/>
        <v>#DIV/0!</v>
      </c>
      <c r="DE20" s="198" t="e">
        <f t="shared" si="63"/>
        <v>#DIV/0!</v>
      </c>
      <c r="DF20" s="198">
        <f t="shared" si="63"/>
        <v>60</v>
      </c>
      <c r="DG20" s="198" t="e">
        <f t="shared" si="63"/>
        <v>#DIV/0!</v>
      </c>
      <c r="DH20" s="198">
        <f t="shared" si="63"/>
        <v>100</v>
      </c>
      <c r="DI20" s="198">
        <f t="shared" si="63"/>
        <v>57.142857142857146</v>
      </c>
      <c r="DJ20" s="198">
        <f t="shared" si="63"/>
        <v>100</v>
      </c>
      <c r="DK20" s="198">
        <f t="shared" si="63"/>
        <v>70</v>
      </c>
      <c r="DL20" s="198" t="e">
        <f t="shared" si="63"/>
        <v>#DIV/0!</v>
      </c>
      <c r="DM20" s="198">
        <f t="shared" si="63"/>
        <v>72.307692307692307</v>
      </c>
      <c r="DN20" s="198">
        <f t="shared" si="63"/>
        <v>74</v>
      </c>
      <c r="DO20" s="198">
        <f t="shared" si="63"/>
        <v>23.529411764705884</v>
      </c>
      <c r="DP20" s="198">
        <f t="shared" si="63"/>
        <v>61.224489795918366</v>
      </c>
      <c r="DQ20" s="198">
        <f t="shared" si="63"/>
        <v>100</v>
      </c>
      <c r="DR20" s="198">
        <f t="shared" si="63"/>
        <v>63.46153846153846</v>
      </c>
      <c r="DS20" s="198">
        <f t="shared" si="63"/>
        <v>80</v>
      </c>
      <c r="DT20" s="198">
        <f t="shared" si="63"/>
        <v>53.333333333333336</v>
      </c>
      <c r="DU20" s="198">
        <f t="shared" si="63"/>
        <v>55.056179775280896</v>
      </c>
      <c r="DV20" s="198">
        <f t="shared" si="63"/>
        <v>40</v>
      </c>
      <c r="DW20" s="198">
        <f t="shared" si="63"/>
        <v>40</v>
      </c>
      <c r="DX20" s="198">
        <f t="shared" si="63"/>
        <v>40</v>
      </c>
      <c r="DY20" s="198">
        <f t="shared" si="63"/>
        <v>51.063829787234042</v>
      </c>
      <c r="DZ20" s="198">
        <f t="shared" si="63"/>
        <v>0</v>
      </c>
      <c r="EA20" s="198" t="e">
        <f t="shared" ref="EA20:GE20" si="64">EA19*100/EA18</f>
        <v>#DIV/0!</v>
      </c>
      <c r="EB20" s="198">
        <f t="shared" si="64"/>
        <v>0</v>
      </c>
      <c r="EC20" s="198" t="e">
        <f t="shared" si="64"/>
        <v>#DIV/0!</v>
      </c>
      <c r="ED20" s="198">
        <f t="shared" si="64"/>
        <v>0</v>
      </c>
      <c r="EE20" s="198">
        <f t="shared" si="64"/>
        <v>77.777777777777771</v>
      </c>
      <c r="EF20" s="198">
        <f t="shared" si="64"/>
        <v>33.333333333333336</v>
      </c>
      <c r="EG20" s="198">
        <f t="shared" si="64"/>
        <v>100</v>
      </c>
      <c r="EH20" s="198">
        <f t="shared" si="64"/>
        <v>100</v>
      </c>
      <c r="EI20" s="198" t="e">
        <f t="shared" si="64"/>
        <v>#DIV/0!</v>
      </c>
      <c r="EJ20" s="198" t="e">
        <f t="shared" si="64"/>
        <v>#DIV/0!</v>
      </c>
      <c r="EK20" s="198">
        <f t="shared" si="64"/>
        <v>11.39240506329114</v>
      </c>
      <c r="EL20" s="198">
        <f t="shared" si="64"/>
        <v>0</v>
      </c>
      <c r="EM20" s="198">
        <f t="shared" si="64"/>
        <v>0</v>
      </c>
      <c r="EN20" s="198" t="e">
        <f t="shared" si="64"/>
        <v>#DIV/0!</v>
      </c>
      <c r="EO20" s="198">
        <f t="shared" si="64"/>
        <v>0</v>
      </c>
      <c r="EP20" s="198">
        <f t="shared" si="64"/>
        <v>12.790697674418604</v>
      </c>
      <c r="EQ20" s="198">
        <f t="shared" si="64"/>
        <v>30.476190476190474</v>
      </c>
      <c r="ER20" s="198">
        <f t="shared" si="64"/>
        <v>8.3333333333333339</v>
      </c>
      <c r="ES20" s="198">
        <f t="shared" si="64"/>
        <v>8.3333333333333339</v>
      </c>
      <c r="ET20" s="198">
        <f t="shared" si="64"/>
        <v>0</v>
      </c>
      <c r="EU20" s="198">
        <f t="shared" si="64"/>
        <v>0</v>
      </c>
      <c r="EV20" s="198">
        <f t="shared" si="64"/>
        <v>17.391304347826086</v>
      </c>
      <c r="EW20" s="198">
        <f t="shared" si="64"/>
        <v>12.5</v>
      </c>
      <c r="EX20" s="198">
        <f t="shared" si="64"/>
        <v>33.333333333333336</v>
      </c>
      <c r="EY20" s="198">
        <f t="shared" si="64"/>
        <v>42.857142857142854</v>
      </c>
      <c r="EZ20" s="198" t="e">
        <f t="shared" si="64"/>
        <v>#DIV/0!</v>
      </c>
      <c r="FA20" s="198">
        <f t="shared" si="64"/>
        <v>64.705882352941174</v>
      </c>
      <c r="FB20" s="198">
        <f t="shared" si="64"/>
        <v>0</v>
      </c>
      <c r="FC20" s="198" t="e">
        <f t="shared" si="64"/>
        <v>#DIV/0!</v>
      </c>
      <c r="FD20" s="198">
        <f t="shared" si="64"/>
        <v>50</v>
      </c>
      <c r="FE20" s="198">
        <f t="shared" si="64"/>
        <v>50</v>
      </c>
      <c r="FF20" s="198" t="e">
        <f t="shared" si="64"/>
        <v>#DIV/0!</v>
      </c>
      <c r="FG20" s="198">
        <f t="shared" si="64"/>
        <v>50</v>
      </c>
      <c r="FH20" s="198">
        <f t="shared" si="64"/>
        <v>0</v>
      </c>
      <c r="FI20" s="198">
        <f t="shared" si="64"/>
        <v>40</v>
      </c>
      <c r="FJ20" s="198">
        <f t="shared" si="64"/>
        <v>38.383838383838381</v>
      </c>
      <c r="FK20" s="198">
        <f t="shared" si="64"/>
        <v>37.254901960784316</v>
      </c>
      <c r="FL20" s="198">
        <f t="shared" si="64"/>
        <v>31.25</v>
      </c>
      <c r="FM20" s="198">
        <f t="shared" si="64"/>
        <v>11.111111111111111</v>
      </c>
      <c r="FN20" s="198">
        <f t="shared" si="64"/>
        <v>71.428571428571431</v>
      </c>
      <c r="FO20" s="198" t="e">
        <f t="shared" si="64"/>
        <v>#DIV/0!</v>
      </c>
      <c r="FP20" s="198">
        <f t="shared" si="64"/>
        <v>16.666666666666668</v>
      </c>
      <c r="FQ20" s="198">
        <f t="shared" si="64"/>
        <v>61.764705882352942</v>
      </c>
      <c r="FR20" s="198">
        <f t="shared" si="64"/>
        <v>52.38095238095238</v>
      </c>
      <c r="FS20" s="198">
        <f t="shared" si="64"/>
        <v>50.746268656716417</v>
      </c>
      <c r="FT20" s="198">
        <f t="shared" si="64"/>
        <v>100</v>
      </c>
      <c r="FU20" s="198">
        <f t="shared" si="64"/>
        <v>100</v>
      </c>
      <c r="FV20" s="198">
        <f t="shared" si="64"/>
        <v>100</v>
      </c>
      <c r="FW20" s="198">
        <f t="shared" si="64"/>
        <v>50</v>
      </c>
      <c r="FX20" s="198">
        <f t="shared" si="64"/>
        <v>44.736842105263158</v>
      </c>
      <c r="FY20" s="198">
        <f t="shared" si="64"/>
        <v>10.810810810810811</v>
      </c>
      <c r="FZ20" s="198">
        <f t="shared" si="64"/>
        <v>35.714285714285715</v>
      </c>
      <c r="GA20" s="198">
        <f t="shared" si="64"/>
        <v>15.384615384615385</v>
      </c>
      <c r="GB20" s="198">
        <f t="shared" si="64"/>
        <v>25.925925925925927</v>
      </c>
      <c r="GC20" s="198">
        <f t="shared" si="64"/>
        <v>0</v>
      </c>
      <c r="GD20" s="198">
        <f t="shared" si="64"/>
        <v>33.333333333333336</v>
      </c>
      <c r="GE20" s="198">
        <f t="shared" si="64"/>
        <v>27.522935779816514</v>
      </c>
    </row>
    <row r="21" spans="1:187" s="165" customFormat="1" ht="55.5">
      <c r="A21" s="180">
        <v>14</v>
      </c>
      <c r="B21" s="181" t="s">
        <v>284</v>
      </c>
      <c r="C21" s="182">
        <f>(M21+AP21+BF21+BQ21+CN21+CY21+DN21+DU21+DW21+EQ21+ES21+FK21+FW21+GE21)/14</f>
        <v>19067.736502267569</v>
      </c>
      <c r="D21" s="182">
        <v>0</v>
      </c>
      <c r="E21" s="182">
        <v>20667</v>
      </c>
      <c r="F21" s="183">
        <f>SUM(D21:E21)/1</f>
        <v>20667</v>
      </c>
      <c r="G21" s="182">
        <v>0</v>
      </c>
      <c r="H21" s="182">
        <v>19000</v>
      </c>
      <c r="I21" s="182">
        <v>15875</v>
      </c>
      <c r="J21" s="182">
        <v>0</v>
      </c>
      <c r="K21" s="182">
        <v>0</v>
      </c>
      <c r="L21" s="182">
        <v>15000</v>
      </c>
      <c r="M21" s="184">
        <f>(F21+G21+H21+I21+J21+K21+L21)/2</f>
        <v>35271</v>
      </c>
      <c r="N21" s="182">
        <v>19318</v>
      </c>
      <c r="O21" s="182">
        <v>0</v>
      </c>
      <c r="P21" s="183">
        <f>(SUM(N21:O21))/1</f>
        <v>19318</v>
      </c>
      <c r="Q21" s="182">
        <v>17850</v>
      </c>
      <c r="R21" s="182">
        <v>16334</v>
      </c>
      <c r="S21" s="182">
        <v>0</v>
      </c>
      <c r="T21" s="183">
        <f>(SUM(R21:S21))/1</f>
        <v>16334</v>
      </c>
      <c r="U21" s="182">
        <v>17000</v>
      </c>
      <c r="V21" s="182">
        <v>17600.099999999999</v>
      </c>
      <c r="W21" s="182">
        <v>15000</v>
      </c>
      <c r="X21" s="183">
        <f>(SUM(V21:W21))/2</f>
        <v>16300.05</v>
      </c>
      <c r="Y21" s="182">
        <v>17500</v>
      </c>
      <c r="Z21" s="182">
        <v>0</v>
      </c>
      <c r="AA21" s="183">
        <f>(SUM(Y21:Z21))/1</f>
        <v>17500</v>
      </c>
      <c r="AB21" s="182">
        <v>0</v>
      </c>
      <c r="AC21" s="182">
        <v>17000</v>
      </c>
      <c r="AD21" s="182">
        <v>15000</v>
      </c>
      <c r="AE21" s="183">
        <f>(SUM(AB21:AD21))/2</f>
        <v>16000</v>
      </c>
      <c r="AF21" s="182">
        <v>18644.071428571428</v>
      </c>
      <c r="AG21" s="182">
        <v>15000</v>
      </c>
      <c r="AH21" s="182">
        <v>0</v>
      </c>
      <c r="AI21" s="182">
        <v>15000</v>
      </c>
      <c r="AJ21" s="183">
        <f>SUM(AH21:AI21)</f>
        <v>15000</v>
      </c>
      <c r="AK21" s="182">
        <v>19800.2</v>
      </c>
      <c r="AL21" s="182">
        <v>19000</v>
      </c>
      <c r="AM21" s="183">
        <f>SUM(AK21:AL21)</f>
        <v>38800.199999999997</v>
      </c>
      <c r="AN21" s="182">
        <v>0</v>
      </c>
      <c r="AO21" s="183">
        <f>AJ21+AM21+AN21</f>
        <v>53800.2</v>
      </c>
      <c r="AP21" s="184">
        <f>(P21+Q21+T21+U21+X21+AA21+AE21+AF21+AG21+AO21)/10</f>
        <v>20774.632142857143</v>
      </c>
      <c r="AQ21" s="182">
        <v>16500</v>
      </c>
      <c r="AR21" s="182">
        <v>0</v>
      </c>
      <c r="AS21" s="182">
        <v>20938</v>
      </c>
      <c r="AT21" s="184">
        <f>SUM(AR21:AS21)/1</f>
        <v>20938</v>
      </c>
      <c r="AU21" s="182">
        <v>16871</v>
      </c>
      <c r="AV21" s="182">
        <v>17643</v>
      </c>
      <c r="AW21" s="182">
        <v>15000</v>
      </c>
      <c r="AX21" s="182">
        <v>20000</v>
      </c>
      <c r="AY21" s="182">
        <v>15858</v>
      </c>
      <c r="AZ21" s="182">
        <v>0</v>
      </c>
      <c r="BA21" s="182">
        <v>15000</v>
      </c>
      <c r="BB21" s="182">
        <v>15942</v>
      </c>
      <c r="BC21" s="182">
        <v>0</v>
      </c>
      <c r="BD21" s="183">
        <f>(SUM(AU21:BC21))/7</f>
        <v>16616.285714285714</v>
      </c>
      <c r="BE21" s="182">
        <v>18667</v>
      </c>
      <c r="BF21" s="184">
        <f>(AQ21+AT21+BD21+BE21)/4</f>
        <v>18180.321428571428</v>
      </c>
      <c r="BG21" s="182">
        <v>17500</v>
      </c>
      <c r="BH21" s="182">
        <v>0</v>
      </c>
      <c r="BI21" s="182">
        <v>19500</v>
      </c>
      <c r="BJ21" s="182">
        <v>17971.857142857141</v>
      </c>
      <c r="BK21" s="182">
        <v>15167.333333333332</v>
      </c>
      <c r="BL21" s="182">
        <v>17837</v>
      </c>
      <c r="BM21" s="182">
        <v>0</v>
      </c>
      <c r="BN21" s="182">
        <v>15000</v>
      </c>
      <c r="BO21" s="182">
        <v>15500</v>
      </c>
      <c r="BP21" s="183">
        <f>SUM(BN21:BO21)/2</f>
        <v>15250</v>
      </c>
      <c r="BQ21" s="184">
        <f>(BG21+BH21+BI21+BJ21+BK21+BL21+BM21+BP21)/6</f>
        <v>17204.365079365078</v>
      </c>
      <c r="BR21" s="182">
        <v>17750</v>
      </c>
      <c r="BS21" s="182">
        <v>40000</v>
      </c>
      <c r="BT21" s="182">
        <v>0</v>
      </c>
      <c r="BU21" s="182">
        <v>16750</v>
      </c>
      <c r="BV21" s="182">
        <v>16500</v>
      </c>
      <c r="BW21" s="182">
        <v>15175.5</v>
      </c>
      <c r="BX21" s="183">
        <f>(SUM(BU21:BW21))/3</f>
        <v>16141.833333333334</v>
      </c>
      <c r="BY21" s="182">
        <v>16667</v>
      </c>
      <c r="BZ21" s="182">
        <v>18084</v>
      </c>
      <c r="CA21" s="182">
        <v>0</v>
      </c>
      <c r="CB21" s="182">
        <v>0</v>
      </c>
      <c r="CC21" s="182">
        <v>0</v>
      </c>
      <c r="CD21" s="182">
        <v>17000</v>
      </c>
      <c r="CE21" s="183">
        <f>(SUM(BZ21:CD21))/2</f>
        <v>17542</v>
      </c>
      <c r="CF21" s="182">
        <v>21100</v>
      </c>
      <c r="CG21" s="182">
        <v>0</v>
      </c>
      <c r="CH21" s="182">
        <v>21750.25</v>
      </c>
      <c r="CI21" s="182">
        <v>17500.5</v>
      </c>
      <c r="CJ21" s="182">
        <v>0</v>
      </c>
      <c r="CK21" s="182">
        <v>31000</v>
      </c>
      <c r="CL21" s="183">
        <f>(SUM(CG21:CK21))/3</f>
        <v>23416.916666666668</v>
      </c>
      <c r="CM21" s="182">
        <v>0</v>
      </c>
      <c r="CN21" s="184">
        <f>(BR21+BS21+BT21+BX21+BY21+CE21+CF21+CL21+CM21)/7</f>
        <v>21802.535714285714</v>
      </c>
      <c r="CO21" s="182">
        <v>0</v>
      </c>
      <c r="CP21" s="182">
        <v>15834</v>
      </c>
      <c r="CQ21" s="182">
        <v>15000</v>
      </c>
      <c r="CR21" s="183">
        <f>(SUM(CP21:CQ21))/2</f>
        <v>15417</v>
      </c>
      <c r="CS21" s="182">
        <v>18600</v>
      </c>
      <c r="CT21" s="182">
        <v>49000.333333333336</v>
      </c>
      <c r="CU21" s="182">
        <v>0</v>
      </c>
      <c r="CV21" s="182">
        <v>0</v>
      </c>
      <c r="CW21" s="183">
        <f>(SUM(CU21:CV21))/1</f>
        <v>0</v>
      </c>
      <c r="CX21" s="182">
        <v>0</v>
      </c>
      <c r="CY21" s="184">
        <f>(CO21+CR21+CS21+CT21+CW21+CX21)/4</f>
        <v>20754.333333333336</v>
      </c>
      <c r="CZ21" s="182">
        <v>0</v>
      </c>
      <c r="DA21" s="182">
        <v>16893.666666666668</v>
      </c>
      <c r="DB21" s="182">
        <v>20973</v>
      </c>
      <c r="DC21" s="183">
        <f>(SUM(CZ21:DB21))/2</f>
        <v>18933.333333333336</v>
      </c>
      <c r="DD21" s="182">
        <v>0</v>
      </c>
      <c r="DE21" s="182">
        <v>0</v>
      </c>
      <c r="DF21" s="182">
        <v>17000</v>
      </c>
      <c r="DG21" s="182">
        <v>0</v>
      </c>
      <c r="DH21" s="182">
        <v>18200</v>
      </c>
      <c r="DI21" s="182">
        <v>17334</v>
      </c>
      <c r="DJ21" s="182">
        <v>0</v>
      </c>
      <c r="DK21" s="182">
        <v>15688</v>
      </c>
      <c r="DL21" s="182">
        <v>0</v>
      </c>
      <c r="DM21" s="183">
        <f>(SUM(DE21:DL21))/4</f>
        <v>17055.5</v>
      </c>
      <c r="DN21" s="184">
        <f>(DC21+DM21)/2</f>
        <v>17994.416666666668</v>
      </c>
      <c r="DO21" s="182">
        <v>17500</v>
      </c>
      <c r="DP21" s="182">
        <v>20302</v>
      </c>
      <c r="DQ21" s="182">
        <v>17667</v>
      </c>
      <c r="DR21" s="183">
        <f>(SUM(DP21:DQ21))/2</f>
        <v>18984.5</v>
      </c>
      <c r="DS21" s="182">
        <v>16334</v>
      </c>
      <c r="DT21" s="182">
        <v>24333.666666666668</v>
      </c>
      <c r="DU21" s="184">
        <f>(DO21+DR21+DS21+DT21)/4</f>
        <v>19288.041666666668</v>
      </c>
      <c r="DV21" s="182">
        <v>0</v>
      </c>
      <c r="DW21" s="184">
        <f>SUM(DV21)</f>
        <v>0</v>
      </c>
      <c r="DX21" s="182">
        <v>18750.25</v>
      </c>
      <c r="DY21" s="182">
        <v>20172</v>
      </c>
      <c r="DZ21" s="182">
        <v>0</v>
      </c>
      <c r="EA21" s="182">
        <v>0</v>
      </c>
      <c r="EB21" s="182">
        <v>15000</v>
      </c>
      <c r="EC21" s="182">
        <v>0</v>
      </c>
      <c r="ED21" s="183">
        <f>(SUM(DZ21:EC21))/1</f>
        <v>15000</v>
      </c>
      <c r="EE21" s="182">
        <v>19400</v>
      </c>
      <c r="EF21" s="182">
        <v>25455</v>
      </c>
      <c r="EG21" s="182">
        <v>16000</v>
      </c>
      <c r="EH21" s="182">
        <v>0</v>
      </c>
      <c r="EI21" s="182">
        <v>0</v>
      </c>
      <c r="EJ21" s="182">
        <v>0</v>
      </c>
      <c r="EK21" s="182">
        <v>15972</v>
      </c>
      <c r="EL21" s="182">
        <v>0</v>
      </c>
      <c r="EM21" s="182">
        <v>0</v>
      </c>
      <c r="EN21" s="182">
        <v>0</v>
      </c>
      <c r="EO21" s="182">
        <v>0</v>
      </c>
      <c r="EP21" s="183">
        <f>(SUM(EG21:EO21))/2</f>
        <v>15986</v>
      </c>
      <c r="EQ21" s="184">
        <f>(DX21+DY21+ED21+EE21+EF21+EP21)/6</f>
        <v>19127.208333333332</v>
      </c>
      <c r="ER21" s="182">
        <v>15000</v>
      </c>
      <c r="ES21" s="184">
        <f>SUM(ER21)</f>
        <v>15000</v>
      </c>
      <c r="ET21" s="182">
        <v>0</v>
      </c>
      <c r="EU21" s="182">
        <v>0</v>
      </c>
      <c r="EV21" s="182">
        <v>16000</v>
      </c>
      <c r="EW21" s="182">
        <v>16000</v>
      </c>
      <c r="EX21" s="182">
        <v>20000</v>
      </c>
      <c r="EY21" s="182">
        <v>17445</v>
      </c>
      <c r="EZ21" s="182">
        <v>0</v>
      </c>
      <c r="FA21" s="182">
        <v>20445</v>
      </c>
      <c r="FB21" s="182">
        <v>0</v>
      </c>
      <c r="FC21" s="182">
        <v>0</v>
      </c>
      <c r="FD21" s="182">
        <v>30000</v>
      </c>
      <c r="FE21" s="182">
        <v>30000</v>
      </c>
      <c r="FF21" s="182">
        <v>0</v>
      </c>
      <c r="FG21" s="182">
        <v>19500</v>
      </c>
      <c r="FH21" s="182">
        <v>0</v>
      </c>
      <c r="FI21" s="182">
        <v>23000</v>
      </c>
      <c r="FJ21" s="183">
        <f>(SUM(EV21:FI21))/8</f>
        <v>24048.75</v>
      </c>
      <c r="FK21" s="184">
        <f>(ET21+EU21+FJ21)/1</f>
        <v>24048.75</v>
      </c>
      <c r="FL21" s="182">
        <v>20600.2</v>
      </c>
      <c r="FM21" s="182">
        <v>30000</v>
      </c>
      <c r="FN21" s="182">
        <v>16817</v>
      </c>
      <c r="FO21" s="182">
        <v>0</v>
      </c>
      <c r="FP21" s="182">
        <v>15000</v>
      </c>
      <c r="FQ21" s="182">
        <v>18000</v>
      </c>
      <c r="FR21" s="182">
        <v>15334</v>
      </c>
      <c r="FS21" s="183">
        <f>(SUM(FO21:FR21))/3</f>
        <v>16111.333333333334</v>
      </c>
      <c r="FT21" s="182">
        <v>16720</v>
      </c>
      <c r="FU21" s="182">
        <v>30000</v>
      </c>
      <c r="FV21" s="183">
        <f>(SUM(FT21:FU21))/2</f>
        <v>23360</v>
      </c>
      <c r="FW21" s="184">
        <f>(FL21+FM21+FN21+FS21+FV21)/5</f>
        <v>21377.706666666665</v>
      </c>
      <c r="FX21" s="182">
        <v>15000</v>
      </c>
      <c r="FY21" s="182">
        <v>18000</v>
      </c>
      <c r="FZ21" s="182">
        <v>15000</v>
      </c>
      <c r="GA21" s="182">
        <v>18000</v>
      </c>
      <c r="GB21" s="182">
        <f>(SUM(FZ21:GA21))/2</f>
        <v>16500</v>
      </c>
      <c r="GC21" s="182">
        <v>0</v>
      </c>
      <c r="GD21" s="182">
        <v>15000</v>
      </c>
      <c r="GE21" s="184">
        <f>(FX21+FY21+GB21+GC21+GD21)/4</f>
        <v>16125</v>
      </c>
    </row>
    <row r="22" spans="1:187" s="165" customFormat="1" ht="83.25">
      <c r="A22" s="180">
        <v>15</v>
      </c>
      <c r="B22" s="181" t="s">
        <v>285</v>
      </c>
      <c r="C22" s="182">
        <f>M22+AP22+BF22+BQ22+CN22+CY22+DN22+DU22+DW22+EQ22+ES22+FK22+FW22+GE22</f>
        <v>538</v>
      </c>
      <c r="D22" s="182">
        <v>0</v>
      </c>
      <c r="E22" s="182">
        <v>3</v>
      </c>
      <c r="F22" s="183">
        <f>SUM(D22:E22)</f>
        <v>3</v>
      </c>
      <c r="G22" s="182">
        <v>0</v>
      </c>
      <c r="H22" s="182">
        <v>2</v>
      </c>
      <c r="I22" s="182">
        <v>8</v>
      </c>
      <c r="J22" s="182">
        <v>0</v>
      </c>
      <c r="K22" s="182">
        <v>0</v>
      </c>
      <c r="L22" s="182">
        <v>1</v>
      </c>
      <c r="M22" s="184">
        <f>F22+G22+H22+I22+J22+K22+L22</f>
        <v>14</v>
      </c>
      <c r="N22" s="182">
        <v>11</v>
      </c>
      <c r="O22" s="182">
        <v>0</v>
      </c>
      <c r="P22" s="183">
        <f>SUM(N22:O22)</f>
        <v>11</v>
      </c>
      <c r="Q22" s="182">
        <v>9</v>
      </c>
      <c r="R22" s="182">
        <v>9</v>
      </c>
      <c r="S22" s="182">
        <v>0</v>
      </c>
      <c r="T22" s="183">
        <f>SUM(R22:S22)</f>
        <v>9</v>
      </c>
      <c r="U22" s="182">
        <v>4</v>
      </c>
      <c r="V22" s="182">
        <v>10</v>
      </c>
      <c r="W22" s="182">
        <v>4</v>
      </c>
      <c r="X22" s="183">
        <f>SUM(V22:W22)</f>
        <v>14</v>
      </c>
      <c r="Y22" s="182">
        <v>2</v>
      </c>
      <c r="Z22" s="182">
        <v>0</v>
      </c>
      <c r="AA22" s="183">
        <f>SUM(Y22:Z22)</f>
        <v>2</v>
      </c>
      <c r="AB22" s="182">
        <v>0</v>
      </c>
      <c r="AC22" s="182">
        <v>1</v>
      </c>
      <c r="AD22" s="182">
        <v>1</v>
      </c>
      <c r="AE22" s="183">
        <f>SUM(AB22:AD22)</f>
        <v>2</v>
      </c>
      <c r="AF22" s="182">
        <v>14</v>
      </c>
      <c r="AG22" s="182">
        <v>1</v>
      </c>
      <c r="AH22" s="182">
        <v>0</v>
      </c>
      <c r="AI22" s="182">
        <v>1</v>
      </c>
      <c r="AJ22" s="183">
        <f>SUM(AH22:AI22)</f>
        <v>1</v>
      </c>
      <c r="AK22" s="182">
        <v>5</v>
      </c>
      <c r="AL22" s="182">
        <v>1</v>
      </c>
      <c r="AM22" s="183">
        <f>SUM(AK22:AL22)</f>
        <v>6</v>
      </c>
      <c r="AN22" s="182">
        <v>0</v>
      </c>
      <c r="AO22" s="183">
        <f>AJ22+AM22+AN22</f>
        <v>7</v>
      </c>
      <c r="AP22" s="184">
        <f>P22+Q22+T22+U22+X22+AA22+AE22+AF22+AG22+AO22</f>
        <v>73</v>
      </c>
      <c r="AQ22" s="182">
        <v>2</v>
      </c>
      <c r="AR22" s="182">
        <v>0</v>
      </c>
      <c r="AS22" s="182">
        <v>29</v>
      </c>
      <c r="AT22" s="184">
        <f>SUM(AR22:AS22)</f>
        <v>29</v>
      </c>
      <c r="AU22" s="182">
        <v>22</v>
      </c>
      <c r="AV22" s="182">
        <v>7</v>
      </c>
      <c r="AW22" s="182">
        <v>1</v>
      </c>
      <c r="AX22" s="182">
        <v>3</v>
      </c>
      <c r="AY22" s="182">
        <v>7</v>
      </c>
      <c r="AZ22" s="182">
        <v>0</v>
      </c>
      <c r="BA22" s="182">
        <v>4</v>
      </c>
      <c r="BB22" s="182">
        <v>17</v>
      </c>
      <c r="BC22" s="182">
        <v>0</v>
      </c>
      <c r="BD22" s="183">
        <f>SUM(AU22:BC22)</f>
        <v>61</v>
      </c>
      <c r="BE22" s="182">
        <v>6</v>
      </c>
      <c r="BF22" s="184">
        <f>AQ22+AT22+BD22+BE22</f>
        <v>98</v>
      </c>
      <c r="BG22" s="182">
        <v>10</v>
      </c>
      <c r="BH22" s="182">
        <v>0</v>
      </c>
      <c r="BI22" s="182">
        <v>7</v>
      </c>
      <c r="BJ22" s="182">
        <v>7</v>
      </c>
      <c r="BK22" s="182">
        <v>4</v>
      </c>
      <c r="BL22" s="182">
        <v>11</v>
      </c>
      <c r="BM22" s="182">
        <v>0</v>
      </c>
      <c r="BN22" s="182">
        <v>2</v>
      </c>
      <c r="BO22" s="182">
        <v>6</v>
      </c>
      <c r="BP22" s="183">
        <f>SUM(BN22:BO22)</f>
        <v>8</v>
      </c>
      <c r="BQ22" s="184">
        <f>BG22+BH22+BI22+BJ22+BK22+BL22+BM22+BP22</f>
        <v>47</v>
      </c>
      <c r="BR22" s="182">
        <v>4</v>
      </c>
      <c r="BS22" s="182">
        <v>1</v>
      </c>
      <c r="BT22" s="182">
        <v>0</v>
      </c>
      <c r="BU22" s="182">
        <v>4</v>
      </c>
      <c r="BV22" s="182">
        <v>2</v>
      </c>
      <c r="BW22" s="182">
        <v>4</v>
      </c>
      <c r="BX22" s="183">
        <f>SUM(BU22:BW22)</f>
        <v>10</v>
      </c>
      <c r="BY22" s="182">
        <v>6</v>
      </c>
      <c r="BZ22" s="182">
        <v>6</v>
      </c>
      <c r="CA22" s="182">
        <v>0</v>
      </c>
      <c r="CB22" s="182">
        <v>0</v>
      </c>
      <c r="CC22" s="182">
        <v>0</v>
      </c>
      <c r="CD22" s="182">
        <v>4</v>
      </c>
      <c r="CE22" s="183">
        <f>SUM(BZ22:CD22)</f>
        <v>10</v>
      </c>
      <c r="CF22" s="182">
        <v>15</v>
      </c>
      <c r="CG22" s="182">
        <v>0</v>
      </c>
      <c r="CH22" s="182">
        <v>4</v>
      </c>
      <c r="CI22" s="182">
        <v>2</v>
      </c>
      <c r="CJ22" s="182">
        <v>0</v>
      </c>
      <c r="CK22" s="182">
        <v>2</v>
      </c>
      <c r="CL22" s="183">
        <f>SUM(CG22:CK22)</f>
        <v>8</v>
      </c>
      <c r="CM22" s="182">
        <v>0</v>
      </c>
      <c r="CN22" s="184">
        <f>BR22+BS22+BT22+BX22+BY22+CE22+CF22+CL22+CM22</f>
        <v>54</v>
      </c>
      <c r="CO22" s="182">
        <v>0</v>
      </c>
      <c r="CP22" s="182">
        <v>6</v>
      </c>
      <c r="CQ22" s="182">
        <v>1</v>
      </c>
      <c r="CR22" s="183">
        <f>SUM(CP22:CQ22)</f>
        <v>7</v>
      </c>
      <c r="CS22" s="182">
        <v>5</v>
      </c>
      <c r="CT22" s="182">
        <v>6</v>
      </c>
      <c r="CU22" s="182">
        <v>0</v>
      </c>
      <c r="CV22" s="182">
        <v>0</v>
      </c>
      <c r="CW22" s="183">
        <f>SUM(CU22:CV22)</f>
        <v>0</v>
      </c>
      <c r="CX22" s="182">
        <v>0</v>
      </c>
      <c r="CY22" s="184">
        <f>CO22+CR22+CS22+CT22+CW22+CX22</f>
        <v>18</v>
      </c>
      <c r="CZ22" s="182">
        <v>0</v>
      </c>
      <c r="DA22" s="182">
        <v>3</v>
      </c>
      <c r="DB22" s="182">
        <v>27</v>
      </c>
      <c r="DC22" s="183">
        <f>SUM(CZ22:DB22)</f>
        <v>30</v>
      </c>
      <c r="DD22" s="182">
        <v>0</v>
      </c>
      <c r="DE22" s="182">
        <v>0</v>
      </c>
      <c r="DF22" s="182">
        <v>6</v>
      </c>
      <c r="DG22" s="182">
        <v>0</v>
      </c>
      <c r="DH22" s="182">
        <v>5</v>
      </c>
      <c r="DI22" s="182">
        <v>6</v>
      </c>
      <c r="DJ22" s="182">
        <v>0</v>
      </c>
      <c r="DK22" s="182">
        <v>8</v>
      </c>
      <c r="DL22" s="182">
        <v>0</v>
      </c>
      <c r="DM22" s="183">
        <f>SUM(DE22:DL22)</f>
        <v>25</v>
      </c>
      <c r="DN22" s="184">
        <f>DC22+DM22</f>
        <v>55</v>
      </c>
      <c r="DO22" s="182">
        <v>2</v>
      </c>
      <c r="DP22" s="182">
        <v>11</v>
      </c>
      <c r="DQ22" s="182">
        <v>3</v>
      </c>
      <c r="DR22" s="183">
        <f>SUM(DP22:DQ22)</f>
        <v>14</v>
      </c>
      <c r="DS22" s="182">
        <v>3</v>
      </c>
      <c r="DT22" s="182">
        <v>6</v>
      </c>
      <c r="DU22" s="184">
        <f>DO22+DR22+DS22+DT22</f>
        <v>25</v>
      </c>
      <c r="DV22" s="182">
        <v>0</v>
      </c>
      <c r="DW22" s="184">
        <f>SUM(DV22)</f>
        <v>0</v>
      </c>
      <c r="DX22" s="182">
        <v>4</v>
      </c>
      <c r="DY22" s="182">
        <v>19</v>
      </c>
      <c r="DZ22" s="182">
        <v>0</v>
      </c>
      <c r="EA22" s="182">
        <v>0</v>
      </c>
      <c r="EB22" s="182">
        <v>1</v>
      </c>
      <c r="EC22" s="182">
        <v>0</v>
      </c>
      <c r="ED22" s="183">
        <f>SUM(DZ22:EC22)</f>
        <v>1</v>
      </c>
      <c r="EE22" s="182">
        <v>5</v>
      </c>
      <c r="EF22" s="182">
        <v>11</v>
      </c>
      <c r="EG22" s="182">
        <v>1</v>
      </c>
      <c r="EH22" s="182">
        <v>0</v>
      </c>
      <c r="EI22" s="182">
        <v>0</v>
      </c>
      <c r="EJ22" s="182">
        <v>0</v>
      </c>
      <c r="EK22" s="182">
        <v>7</v>
      </c>
      <c r="EL22" s="182">
        <v>0</v>
      </c>
      <c r="EM22" s="182">
        <v>0</v>
      </c>
      <c r="EN22" s="182">
        <v>0</v>
      </c>
      <c r="EO22" s="182">
        <v>0</v>
      </c>
      <c r="EP22" s="183">
        <f>SUM(EG22:EO22)</f>
        <v>8</v>
      </c>
      <c r="EQ22" s="184">
        <f>DX22+DY22+ED22+EE22+EF22+EP22</f>
        <v>48</v>
      </c>
      <c r="ER22" s="182">
        <v>2</v>
      </c>
      <c r="ES22" s="184">
        <f>SUM(ER22)</f>
        <v>2</v>
      </c>
      <c r="ET22" s="182">
        <v>0</v>
      </c>
      <c r="EU22" s="182">
        <v>0</v>
      </c>
      <c r="EV22" s="182">
        <v>4</v>
      </c>
      <c r="EW22" s="182">
        <v>1</v>
      </c>
      <c r="EX22" s="182">
        <v>1</v>
      </c>
      <c r="EY22" s="182">
        <v>9</v>
      </c>
      <c r="EZ22" s="182">
        <v>0</v>
      </c>
      <c r="FA22" s="182">
        <v>9</v>
      </c>
      <c r="FB22" s="182">
        <v>0</v>
      </c>
      <c r="FC22" s="182">
        <v>0</v>
      </c>
      <c r="FD22" s="182">
        <v>1</v>
      </c>
      <c r="FE22" s="182">
        <v>1</v>
      </c>
      <c r="FF22" s="182">
        <v>0</v>
      </c>
      <c r="FG22" s="182">
        <v>8</v>
      </c>
      <c r="FH22" s="182">
        <v>0</v>
      </c>
      <c r="FI22" s="182">
        <v>2</v>
      </c>
      <c r="FJ22" s="183">
        <f>SUM(EV22:FI22)</f>
        <v>36</v>
      </c>
      <c r="FK22" s="184">
        <f>ET22+EU22+FJ22</f>
        <v>36</v>
      </c>
      <c r="FL22" s="182">
        <v>5</v>
      </c>
      <c r="FM22" s="182">
        <v>1</v>
      </c>
      <c r="FN22" s="182">
        <v>20</v>
      </c>
      <c r="FO22" s="182">
        <v>0</v>
      </c>
      <c r="FP22" s="182">
        <v>1</v>
      </c>
      <c r="FQ22" s="182">
        <v>5</v>
      </c>
      <c r="FR22" s="182">
        <v>3</v>
      </c>
      <c r="FS22" s="183">
        <f>SUM(FO22:FR22)</f>
        <v>9</v>
      </c>
      <c r="FT22" s="182">
        <v>9</v>
      </c>
      <c r="FU22" s="182">
        <v>1</v>
      </c>
      <c r="FV22" s="183">
        <f>SUM(FT22:FU22)</f>
        <v>10</v>
      </c>
      <c r="FW22" s="184">
        <f>FL22+FM22+FN22+FS22+FV22</f>
        <v>45</v>
      </c>
      <c r="FX22" s="182">
        <v>15</v>
      </c>
      <c r="FY22" s="182">
        <v>1</v>
      </c>
      <c r="FZ22" s="182">
        <v>4</v>
      </c>
      <c r="GA22" s="182">
        <v>1</v>
      </c>
      <c r="GB22" s="182">
        <f>SUM(FZ22:GA22)</f>
        <v>5</v>
      </c>
      <c r="GC22" s="182">
        <v>0</v>
      </c>
      <c r="GD22" s="182">
        <v>2</v>
      </c>
      <c r="GE22" s="184">
        <f>FX22+FY22+GB22+GC22+GD22</f>
        <v>23</v>
      </c>
    </row>
    <row r="23" spans="1:187" s="199" customFormat="1" ht="55.5">
      <c r="A23" s="200"/>
      <c r="B23" s="201" t="s">
        <v>286</v>
      </c>
      <c r="C23" s="202">
        <f t="shared" ref="C23:BN23" si="65">C22*100/C19</f>
        <v>66.749379652605455</v>
      </c>
      <c r="D23" s="202">
        <f t="shared" si="65"/>
        <v>0</v>
      </c>
      <c r="E23" s="202">
        <f t="shared" si="65"/>
        <v>37.5</v>
      </c>
      <c r="F23" s="202">
        <f t="shared" si="65"/>
        <v>33.333333333333336</v>
      </c>
      <c r="G23" s="202" t="e">
        <f t="shared" si="65"/>
        <v>#DIV/0!</v>
      </c>
      <c r="H23" s="202">
        <f t="shared" si="65"/>
        <v>40</v>
      </c>
      <c r="I23" s="202">
        <f t="shared" si="65"/>
        <v>66.666666666666671</v>
      </c>
      <c r="J23" s="202" t="e">
        <f t="shared" si="65"/>
        <v>#DIV/0!</v>
      </c>
      <c r="K23" s="202">
        <f t="shared" si="65"/>
        <v>0</v>
      </c>
      <c r="L23" s="202">
        <f t="shared" si="65"/>
        <v>50</v>
      </c>
      <c r="M23" s="202">
        <f t="shared" si="65"/>
        <v>48.275862068965516</v>
      </c>
      <c r="N23" s="202">
        <f t="shared" si="65"/>
        <v>73.333333333333329</v>
      </c>
      <c r="O23" s="202" t="e">
        <f t="shared" si="65"/>
        <v>#DIV/0!</v>
      </c>
      <c r="P23" s="202">
        <f t="shared" si="65"/>
        <v>73.333333333333329</v>
      </c>
      <c r="Q23" s="202">
        <f t="shared" si="65"/>
        <v>112.5</v>
      </c>
      <c r="R23" s="202">
        <f t="shared" si="65"/>
        <v>75</v>
      </c>
      <c r="S23" s="202">
        <f t="shared" si="65"/>
        <v>0</v>
      </c>
      <c r="T23" s="202">
        <f t="shared" si="65"/>
        <v>69.230769230769226</v>
      </c>
      <c r="U23" s="202">
        <f t="shared" si="65"/>
        <v>57.142857142857146</v>
      </c>
      <c r="V23" s="202">
        <f t="shared" si="65"/>
        <v>33.333333333333336</v>
      </c>
      <c r="W23" s="202">
        <f t="shared" si="65"/>
        <v>80</v>
      </c>
      <c r="X23" s="202">
        <f t="shared" si="65"/>
        <v>40</v>
      </c>
      <c r="Y23" s="202">
        <f t="shared" si="65"/>
        <v>66.666666666666671</v>
      </c>
      <c r="Z23" s="202" t="e">
        <f t="shared" si="65"/>
        <v>#DIV/0!</v>
      </c>
      <c r="AA23" s="202">
        <f t="shared" si="65"/>
        <v>66.666666666666671</v>
      </c>
      <c r="AB23" s="202" t="e">
        <f t="shared" si="65"/>
        <v>#DIV/0!</v>
      </c>
      <c r="AC23" s="202">
        <f t="shared" si="65"/>
        <v>100</v>
      </c>
      <c r="AD23" s="202">
        <f t="shared" si="65"/>
        <v>100</v>
      </c>
      <c r="AE23" s="202">
        <f t="shared" si="65"/>
        <v>100</v>
      </c>
      <c r="AF23" s="202">
        <f t="shared" si="65"/>
        <v>82.352941176470594</v>
      </c>
      <c r="AG23" s="202">
        <f t="shared" si="65"/>
        <v>100</v>
      </c>
      <c r="AH23" s="202" t="e">
        <f t="shared" si="65"/>
        <v>#DIV/0!</v>
      </c>
      <c r="AI23" s="202">
        <f t="shared" si="65"/>
        <v>100</v>
      </c>
      <c r="AJ23" s="202">
        <f t="shared" si="65"/>
        <v>100</v>
      </c>
      <c r="AK23" s="202">
        <f t="shared" si="65"/>
        <v>100</v>
      </c>
      <c r="AL23" s="202">
        <f t="shared" si="65"/>
        <v>25</v>
      </c>
      <c r="AM23" s="202">
        <f t="shared" si="65"/>
        <v>66.666666666666671</v>
      </c>
      <c r="AN23" s="202" t="e">
        <f t="shared" si="65"/>
        <v>#DIV/0!</v>
      </c>
      <c r="AO23" s="202">
        <f t="shared" si="65"/>
        <v>70</v>
      </c>
      <c r="AP23" s="202">
        <f t="shared" si="65"/>
        <v>65.765765765765764</v>
      </c>
      <c r="AQ23" s="202">
        <f t="shared" si="65"/>
        <v>100</v>
      </c>
      <c r="AR23" s="202" t="e">
        <f t="shared" si="65"/>
        <v>#DIV/0!</v>
      </c>
      <c r="AS23" s="202">
        <f t="shared" si="65"/>
        <v>90.625</v>
      </c>
      <c r="AT23" s="202">
        <f t="shared" si="65"/>
        <v>90.625</v>
      </c>
      <c r="AU23" s="202">
        <f t="shared" si="65"/>
        <v>88</v>
      </c>
      <c r="AV23" s="202">
        <f t="shared" si="65"/>
        <v>87.5</v>
      </c>
      <c r="AW23" s="202">
        <f t="shared" si="65"/>
        <v>100</v>
      </c>
      <c r="AX23" s="202">
        <f t="shared" si="65"/>
        <v>100</v>
      </c>
      <c r="AY23" s="202">
        <f t="shared" si="65"/>
        <v>87.5</v>
      </c>
      <c r="AZ23" s="202" t="e">
        <f t="shared" si="65"/>
        <v>#DIV/0!</v>
      </c>
      <c r="BA23" s="202">
        <f t="shared" si="65"/>
        <v>100</v>
      </c>
      <c r="BB23" s="202">
        <f t="shared" si="65"/>
        <v>73.913043478260875</v>
      </c>
      <c r="BC23" s="202" t="e">
        <f t="shared" si="65"/>
        <v>#DIV/0!</v>
      </c>
      <c r="BD23" s="202">
        <f t="shared" si="65"/>
        <v>84.722222222222229</v>
      </c>
      <c r="BE23" s="202">
        <f t="shared" si="65"/>
        <v>40</v>
      </c>
      <c r="BF23" s="202">
        <f t="shared" si="65"/>
        <v>80.991735537190081</v>
      </c>
      <c r="BG23" s="202">
        <f t="shared" si="65"/>
        <v>90.909090909090907</v>
      </c>
      <c r="BH23" s="202">
        <f t="shared" si="65"/>
        <v>0</v>
      </c>
      <c r="BI23" s="202">
        <f t="shared" si="65"/>
        <v>87.5</v>
      </c>
      <c r="BJ23" s="202">
        <f t="shared" si="65"/>
        <v>87.5</v>
      </c>
      <c r="BK23" s="202">
        <f t="shared" si="65"/>
        <v>80</v>
      </c>
      <c r="BL23" s="202">
        <f t="shared" si="65"/>
        <v>91.666666666666671</v>
      </c>
      <c r="BM23" s="202" t="e">
        <f t="shared" si="65"/>
        <v>#DIV/0!</v>
      </c>
      <c r="BN23" s="202">
        <f t="shared" si="65"/>
        <v>22.222222222222221</v>
      </c>
      <c r="BO23" s="202">
        <f t="shared" ref="BO23:DZ23" si="66">BO22*100/BO19</f>
        <v>100</v>
      </c>
      <c r="BP23" s="202">
        <f t="shared" si="66"/>
        <v>53.333333333333336</v>
      </c>
      <c r="BQ23" s="202">
        <f t="shared" si="66"/>
        <v>78.333333333333329</v>
      </c>
      <c r="BR23" s="202">
        <f t="shared" si="66"/>
        <v>100</v>
      </c>
      <c r="BS23" s="202">
        <f t="shared" si="66"/>
        <v>33.333333333333336</v>
      </c>
      <c r="BT23" s="202" t="e">
        <f t="shared" si="66"/>
        <v>#DIV/0!</v>
      </c>
      <c r="BU23" s="202">
        <f t="shared" si="66"/>
        <v>50</v>
      </c>
      <c r="BV23" s="202">
        <f t="shared" si="66"/>
        <v>66.666666666666671</v>
      </c>
      <c r="BW23" s="202">
        <f t="shared" si="66"/>
        <v>57.142857142857146</v>
      </c>
      <c r="BX23" s="202">
        <f t="shared" si="66"/>
        <v>55.555555555555557</v>
      </c>
      <c r="BY23" s="202">
        <f t="shared" si="66"/>
        <v>66.666666666666671</v>
      </c>
      <c r="BZ23" s="202">
        <f t="shared" si="66"/>
        <v>100</v>
      </c>
      <c r="CA23" s="202" t="e">
        <f t="shared" si="66"/>
        <v>#DIV/0!</v>
      </c>
      <c r="CB23" s="202">
        <f t="shared" si="66"/>
        <v>0</v>
      </c>
      <c r="CC23" s="202" t="e">
        <f t="shared" si="66"/>
        <v>#DIV/0!</v>
      </c>
      <c r="CD23" s="202">
        <f t="shared" si="66"/>
        <v>100</v>
      </c>
      <c r="CE23" s="202">
        <f t="shared" si="66"/>
        <v>90.909090909090907</v>
      </c>
      <c r="CF23" s="202">
        <f t="shared" si="66"/>
        <v>88.235294117647058</v>
      </c>
      <c r="CG23" s="202" t="e">
        <f t="shared" si="66"/>
        <v>#DIV/0!</v>
      </c>
      <c r="CH23" s="202">
        <f t="shared" si="66"/>
        <v>100</v>
      </c>
      <c r="CI23" s="202">
        <f t="shared" si="66"/>
        <v>40</v>
      </c>
      <c r="CJ23" s="202" t="e">
        <f t="shared" si="66"/>
        <v>#DIV/0!</v>
      </c>
      <c r="CK23" s="202">
        <f t="shared" si="66"/>
        <v>100</v>
      </c>
      <c r="CL23" s="202">
        <f t="shared" si="66"/>
        <v>72.727272727272734</v>
      </c>
      <c r="CM23" s="202">
        <f t="shared" si="66"/>
        <v>0</v>
      </c>
      <c r="CN23" s="202">
        <f t="shared" si="66"/>
        <v>72.972972972972968</v>
      </c>
      <c r="CO23" s="202" t="e">
        <f t="shared" si="66"/>
        <v>#DIV/0!</v>
      </c>
      <c r="CP23" s="202">
        <f t="shared" si="66"/>
        <v>66.666666666666671</v>
      </c>
      <c r="CQ23" s="202">
        <f t="shared" si="66"/>
        <v>25</v>
      </c>
      <c r="CR23" s="202">
        <f t="shared" si="66"/>
        <v>53.846153846153847</v>
      </c>
      <c r="CS23" s="202">
        <f t="shared" si="66"/>
        <v>100</v>
      </c>
      <c r="CT23" s="202">
        <f t="shared" si="66"/>
        <v>100</v>
      </c>
      <c r="CU23" s="202" t="e">
        <f t="shared" si="66"/>
        <v>#DIV/0!</v>
      </c>
      <c r="CV23" s="202" t="e">
        <f t="shared" si="66"/>
        <v>#DIV/0!</v>
      </c>
      <c r="CW23" s="202" t="e">
        <f t="shared" si="66"/>
        <v>#DIV/0!</v>
      </c>
      <c r="CX23" s="202" t="e">
        <f t="shared" si="66"/>
        <v>#DIV/0!</v>
      </c>
      <c r="CY23" s="202">
        <f t="shared" si="66"/>
        <v>75</v>
      </c>
      <c r="CZ23" s="202" t="e">
        <f t="shared" si="66"/>
        <v>#DIV/0!</v>
      </c>
      <c r="DA23" s="202">
        <f t="shared" si="66"/>
        <v>30</v>
      </c>
      <c r="DB23" s="202">
        <f t="shared" si="66"/>
        <v>50</v>
      </c>
      <c r="DC23" s="202">
        <f t="shared" si="66"/>
        <v>46.875</v>
      </c>
      <c r="DD23" s="202" t="e">
        <f t="shared" si="66"/>
        <v>#DIV/0!</v>
      </c>
      <c r="DE23" s="202" t="e">
        <f t="shared" si="66"/>
        <v>#DIV/0!</v>
      </c>
      <c r="DF23" s="202">
        <f t="shared" si="66"/>
        <v>66.666666666666671</v>
      </c>
      <c r="DG23" s="202" t="e">
        <f t="shared" si="66"/>
        <v>#DIV/0!</v>
      </c>
      <c r="DH23" s="202">
        <f t="shared" si="66"/>
        <v>33.333333333333336</v>
      </c>
      <c r="DI23" s="202">
        <f t="shared" si="66"/>
        <v>75</v>
      </c>
      <c r="DJ23" s="202">
        <f t="shared" si="66"/>
        <v>0</v>
      </c>
      <c r="DK23" s="202">
        <f t="shared" si="66"/>
        <v>57.142857142857146</v>
      </c>
      <c r="DL23" s="202" t="e">
        <f t="shared" si="66"/>
        <v>#DIV/0!</v>
      </c>
      <c r="DM23" s="202">
        <f t="shared" si="66"/>
        <v>53.191489361702125</v>
      </c>
      <c r="DN23" s="202">
        <f t="shared" si="66"/>
        <v>49.549549549549546</v>
      </c>
      <c r="DO23" s="202">
        <f t="shared" si="66"/>
        <v>50</v>
      </c>
      <c r="DP23" s="202">
        <f t="shared" si="66"/>
        <v>36.666666666666664</v>
      </c>
      <c r="DQ23" s="202">
        <f t="shared" si="66"/>
        <v>100</v>
      </c>
      <c r="DR23" s="202">
        <f t="shared" si="66"/>
        <v>42.424242424242422</v>
      </c>
      <c r="DS23" s="202">
        <f t="shared" si="66"/>
        <v>75</v>
      </c>
      <c r="DT23" s="202">
        <f t="shared" si="66"/>
        <v>75</v>
      </c>
      <c r="DU23" s="202">
        <f t="shared" si="66"/>
        <v>51.020408163265309</v>
      </c>
      <c r="DV23" s="202">
        <f t="shared" si="66"/>
        <v>0</v>
      </c>
      <c r="DW23" s="202">
        <f t="shared" si="66"/>
        <v>0</v>
      </c>
      <c r="DX23" s="202">
        <f t="shared" si="66"/>
        <v>100</v>
      </c>
      <c r="DY23" s="202">
        <f t="shared" si="66"/>
        <v>79.166666666666671</v>
      </c>
      <c r="DZ23" s="202" t="e">
        <f t="shared" si="66"/>
        <v>#DIV/0!</v>
      </c>
      <c r="EA23" s="202" t="e">
        <f t="shared" ref="EA23:GE23" si="67">EA22*100/EA19</f>
        <v>#DIV/0!</v>
      </c>
      <c r="EB23" s="202" t="e">
        <f t="shared" si="67"/>
        <v>#DIV/0!</v>
      </c>
      <c r="EC23" s="202" t="e">
        <f t="shared" si="67"/>
        <v>#DIV/0!</v>
      </c>
      <c r="ED23" s="202" t="e">
        <f t="shared" si="67"/>
        <v>#DIV/0!</v>
      </c>
      <c r="EE23" s="202">
        <f t="shared" si="67"/>
        <v>71.428571428571431</v>
      </c>
      <c r="EF23" s="202">
        <f t="shared" si="67"/>
        <v>61.111111111111114</v>
      </c>
      <c r="EG23" s="202">
        <f t="shared" si="67"/>
        <v>100</v>
      </c>
      <c r="EH23" s="202">
        <f t="shared" si="67"/>
        <v>0</v>
      </c>
      <c r="EI23" s="202" t="e">
        <f t="shared" si="67"/>
        <v>#DIV/0!</v>
      </c>
      <c r="EJ23" s="202" t="e">
        <f t="shared" si="67"/>
        <v>#DIV/0!</v>
      </c>
      <c r="EK23" s="202">
        <f t="shared" si="67"/>
        <v>77.777777777777771</v>
      </c>
      <c r="EL23" s="202" t="e">
        <f t="shared" si="67"/>
        <v>#DIV/0!</v>
      </c>
      <c r="EM23" s="202" t="e">
        <f t="shared" si="67"/>
        <v>#DIV/0!</v>
      </c>
      <c r="EN23" s="202" t="e">
        <f t="shared" si="67"/>
        <v>#DIV/0!</v>
      </c>
      <c r="EO23" s="202" t="e">
        <f t="shared" si="67"/>
        <v>#DIV/0!</v>
      </c>
      <c r="EP23" s="202">
        <f t="shared" si="67"/>
        <v>72.727272727272734</v>
      </c>
      <c r="EQ23" s="202">
        <f t="shared" si="67"/>
        <v>75</v>
      </c>
      <c r="ER23" s="202">
        <f t="shared" si="67"/>
        <v>100</v>
      </c>
      <c r="ES23" s="202">
        <f t="shared" si="67"/>
        <v>100</v>
      </c>
      <c r="ET23" s="202" t="e">
        <f t="shared" si="67"/>
        <v>#DIV/0!</v>
      </c>
      <c r="EU23" s="202" t="e">
        <f t="shared" si="67"/>
        <v>#DIV/0!</v>
      </c>
      <c r="EV23" s="202">
        <f t="shared" si="67"/>
        <v>100</v>
      </c>
      <c r="EW23" s="202">
        <f t="shared" si="67"/>
        <v>100</v>
      </c>
      <c r="EX23" s="202">
        <f t="shared" si="67"/>
        <v>100</v>
      </c>
      <c r="EY23" s="202">
        <f t="shared" si="67"/>
        <v>100</v>
      </c>
      <c r="EZ23" s="202" t="e">
        <f t="shared" si="67"/>
        <v>#DIV/0!</v>
      </c>
      <c r="FA23" s="202">
        <f t="shared" si="67"/>
        <v>81.818181818181813</v>
      </c>
      <c r="FB23" s="202" t="e">
        <f t="shared" si="67"/>
        <v>#DIV/0!</v>
      </c>
      <c r="FC23" s="202" t="e">
        <f t="shared" si="67"/>
        <v>#DIV/0!</v>
      </c>
      <c r="FD23" s="202">
        <f t="shared" si="67"/>
        <v>100</v>
      </c>
      <c r="FE23" s="202">
        <f t="shared" si="67"/>
        <v>100</v>
      </c>
      <c r="FF23" s="202" t="e">
        <f t="shared" si="67"/>
        <v>#DIV/0!</v>
      </c>
      <c r="FG23" s="202">
        <f t="shared" si="67"/>
        <v>100</v>
      </c>
      <c r="FH23" s="202" t="e">
        <f t="shared" si="67"/>
        <v>#DIV/0!</v>
      </c>
      <c r="FI23" s="202">
        <f t="shared" si="67"/>
        <v>100</v>
      </c>
      <c r="FJ23" s="202">
        <f t="shared" si="67"/>
        <v>94.736842105263165</v>
      </c>
      <c r="FK23" s="202">
        <f t="shared" si="67"/>
        <v>94.736842105263165</v>
      </c>
      <c r="FL23" s="202">
        <f t="shared" si="67"/>
        <v>50</v>
      </c>
      <c r="FM23" s="202">
        <f t="shared" si="67"/>
        <v>33.333333333333336</v>
      </c>
      <c r="FN23" s="202">
        <f t="shared" si="67"/>
        <v>66.666666666666671</v>
      </c>
      <c r="FO23" s="202" t="e">
        <f t="shared" si="67"/>
        <v>#DIV/0!</v>
      </c>
      <c r="FP23" s="202">
        <f t="shared" si="67"/>
        <v>50</v>
      </c>
      <c r="FQ23" s="202">
        <f t="shared" si="67"/>
        <v>23.80952380952381</v>
      </c>
      <c r="FR23" s="202">
        <f t="shared" si="67"/>
        <v>27.272727272727273</v>
      </c>
      <c r="FS23" s="202">
        <f t="shared" si="67"/>
        <v>26.470588235294116</v>
      </c>
      <c r="FT23" s="202">
        <f t="shared" si="67"/>
        <v>90</v>
      </c>
      <c r="FU23" s="202">
        <f t="shared" si="67"/>
        <v>25</v>
      </c>
      <c r="FV23" s="202">
        <f t="shared" si="67"/>
        <v>71.428571428571431</v>
      </c>
      <c r="FW23" s="202">
        <f t="shared" si="67"/>
        <v>49.450549450549453</v>
      </c>
      <c r="FX23" s="202">
        <f t="shared" si="67"/>
        <v>88.235294117647058</v>
      </c>
      <c r="FY23" s="202">
        <f t="shared" si="67"/>
        <v>25</v>
      </c>
      <c r="FZ23" s="202">
        <f t="shared" si="67"/>
        <v>80</v>
      </c>
      <c r="GA23" s="202">
        <f t="shared" si="67"/>
        <v>50</v>
      </c>
      <c r="GB23" s="202">
        <f t="shared" si="67"/>
        <v>71.428571428571431</v>
      </c>
      <c r="GC23" s="202" t="e">
        <f t="shared" si="67"/>
        <v>#DIV/0!</v>
      </c>
      <c r="GD23" s="202">
        <f t="shared" si="67"/>
        <v>100</v>
      </c>
      <c r="GE23" s="202">
        <f t="shared" si="67"/>
        <v>76.666666666666671</v>
      </c>
    </row>
    <row r="24" spans="1:187" s="165" customFormat="1" ht="27.75">
      <c r="A24" s="180">
        <v>16</v>
      </c>
      <c r="B24" s="203" t="s">
        <v>287</v>
      </c>
      <c r="C24" s="182">
        <f>M24+AP24+BF24+BQ24+CN24+CY24+DN24+DU24+DW24+EQ24+ES24+FK24+FW24+GE24</f>
        <v>503</v>
      </c>
      <c r="D24" s="182">
        <v>1</v>
      </c>
      <c r="E24" s="182">
        <v>4</v>
      </c>
      <c r="F24" s="183">
        <f>SUM(D24:E24)</f>
        <v>5</v>
      </c>
      <c r="G24" s="182">
        <v>0</v>
      </c>
      <c r="H24" s="182">
        <v>2</v>
      </c>
      <c r="I24" s="182">
        <v>11</v>
      </c>
      <c r="J24" s="182">
        <v>0</v>
      </c>
      <c r="K24" s="182">
        <v>1</v>
      </c>
      <c r="L24" s="182">
        <v>0</v>
      </c>
      <c r="M24" s="184">
        <f>F24+G24+H24+I24+J24+K24+L24</f>
        <v>19</v>
      </c>
      <c r="N24" s="182">
        <v>13</v>
      </c>
      <c r="O24" s="182">
        <v>0</v>
      </c>
      <c r="P24" s="183">
        <f>SUM(N24:O24)</f>
        <v>13</v>
      </c>
      <c r="Q24" s="182">
        <v>8</v>
      </c>
      <c r="R24" s="182">
        <v>8</v>
      </c>
      <c r="S24" s="182">
        <v>0</v>
      </c>
      <c r="T24" s="183">
        <f>SUM(R24:S24)</f>
        <v>8</v>
      </c>
      <c r="U24" s="182">
        <v>2</v>
      </c>
      <c r="V24" s="182">
        <v>14</v>
      </c>
      <c r="W24" s="182">
        <v>2</v>
      </c>
      <c r="X24" s="183">
        <f>SUM(V24:W24)</f>
        <v>16</v>
      </c>
      <c r="Y24" s="182">
        <v>3</v>
      </c>
      <c r="Z24" s="182">
        <v>0</v>
      </c>
      <c r="AA24" s="183">
        <f>SUM(Y24:Z24)</f>
        <v>3</v>
      </c>
      <c r="AB24" s="182">
        <v>0</v>
      </c>
      <c r="AC24" s="182">
        <v>1</v>
      </c>
      <c r="AD24" s="182">
        <v>0</v>
      </c>
      <c r="AE24" s="183">
        <f>SUM(AB24:AD24)</f>
        <v>1</v>
      </c>
      <c r="AF24" s="182">
        <v>12</v>
      </c>
      <c r="AG24" s="182">
        <v>0</v>
      </c>
      <c r="AH24" s="182">
        <v>0</v>
      </c>
      <c r="AI24" s="182">
        <v>0</v>
      </c>
      <c r="AJ24" s="183">
        <f>SUM(AH24:AI24)</f>
        <v>0</v>
      </c>
      <c r="AK24" s="182">
        <v>4</v>
      </c>
      <c r="AL24" s="182">
        <v>4</v>
      </c>
      <c r="AM24" s="183">
        <f>SUM(AK24:AL24)</f>
        <v>8</v>
      </c>
      <c r="AN24" s="182">
        <v>0</v>
      </c>
      <c r="AO24" s="183">
        <f>AJ24+AM24+AN24</f>
        <v>8</v>
      </c>
      <c r="AP24" s="184">
        <f>P24+Q24+T24+U24+X24+AA24+AE24+AF24+AG24+AO24</f>
        <v>71</v>
      </c>
      <c r="AQ24" s="182">
        <v>2</v>
      </c>
      <c r="AR24" s="182">
        <v>0</v>
      </c>
      <c r="AS24" s="182">
        <v>25</v>
      </c>
      <c r="AT24" s="184">
        <f>SUM(AR24:AS24)</f>
        <v>25</v>
      </c>
      <c r="AU24" s="182">
        <v>7</v>
      </c>
      <c r="AV24" s="182">
        <v>7</v>
      </c>
      <c r="AW24" s="182">
        <v>0</v>
      </c>
      <c r="AX24" s="182">
        <v>2</v>
      </c>
      <c r="AY24" s="182">
        <v>7</v>
      </c>
      <c r="AZ24" s="182">
        <v>0</v>
      </c>
      <c r="BA24" s="182">
        <v>4</v>
      </c>
      <c r="BB24" s="182">
        <v>14</v>
      </c>
      <c r="BC24" s="182">
        <v>0</v>
      </c>
      <c r="BD24" s="183">
        <f>SUM(AU24:BC24)</f>
        <v>41</v>
      </c>
      <c r="BE24" s="182">
        <v>10</v>
      </c>
      <c r="BF24" s="184">
        <f>AQ24+AT24+BD24+BE24</f>
        <v>78</v>
      </c>
      <c r="BG24" s="182">
        <v>9</v>
      </c>
      <c r="BH24" s="182">
        <v>1</v>
      </c>
      <c r="BI24" s="182">
        <v>3</v>
      </c>
      <c r="BJ24" s="182">
        <v>4</v>
      </c>
      <c r="BK24" s="182">
        <v>1</v>
      </c>
      <c r="BL24" s="182">
        <v>7</v>
      </c>
      <c r="BM24" s="182">
        <v>0</v>
      </c>
      <c r="BN24" s="182">
        <v>4</v>
      </c>
      <c r="BO24" s="182">
        <v>2</v>
      </c>
      <c r="BP24" s="183">
        <f>SUM(BN24:BO24)</f>
        <v>6</v>
      </c>
      <c r="BQ24" s="184">
        <f>BG24+BH24+BI24+BJ24+BK24+BL24+BM24+BP24</f>
        <v>31</v>
      </c>
      <c r="BR24" s="182">
        <v>4</v>
      </c>
      <c r="BS24" s="182">
        <v>2</v>
      </c>
      <c r="BT24" s="182">
        <v>0</v>
      </c>
      <c r="BU24" s="182">
        <v>8</v>
      </c>
      <c r="BV24" s="182">
        <v>2</v>
      </c>
      <c r="BW24" s="182">
        <v>4</v>
      </c>
      <c r="BX24" s="183">
        <f>SUM(BU24:BW24)</f>
        <v>14</v>
      </c>
      <c r="BY24" s="182">
        <v>8</v>
      </c>
      <c r="BZ24" s="182">
        <v>5</v>
      </c>
      <c r="CA24" s="182">
        <v>0</v>
      </c>
      <c r="CB24" s="182">
        <v>0</v>
      </c>
      <c r="CC24" s="182">
        <v>0</v>
      </c>
      <c r="CD24" s="182">
        <v>3</v>
      </c>
      <c r="CE24" s="183">
        <f>SUM(BZ24:CD24)</f>
        <v>8</v>
      </c>
      <c r="CF24" s="182">
        <v>15</v>
      </c>
      <c r="CG24" s="182">
        <v>0</v>
      </c>
      <c r="CH24" s="182">
        <v>0</v>
      </c>
      <c r="CI24" s="182">
        <v>3</v>
      </c>
      <c r="CJ24" s="182">
        <v>0</v>
      </c>
      <c r="CK24" s="182">
        <v>1</v>
      </c>
      <c r="CL24" s="183">
        <f>SUM(CG24:CK24)</f>
        <v>4</v>
      </c>
      <c r="CM24" s="182">
        <v>1</v>
      </c>
      <c r="CN24" s="184">
        <f>BR24+BS24+BT24+BX24+BY24+CE24+CF24+CL24+CM24</f>
        <v>56</v>
      </c>
      <c r="CO24" s="182">
        <v>0</v>
      </c>
      <c r="CP24" s="182">
        <v>3</v>
      </c>
      <c r="CQ24" s="182">
        <v>2</v>
      </c>
      <c r="CR24" s="183">
        <f>SUM(CP24:CQ24)</f>
        <v>5</v>
      </c>
      <c r="CS24" s="182">
        <v>5</v>
      </c>
      <c r="CT24" s="182">
        <v>3</v>
      </c>
      <c r="CU24" s="182">
        <v>0</v>
      </c>
      <c r="CV24" s="182">
        <v>0</v>
      </c>
      <c r="CW24" s="183">
        <f>SUM(CU24:CV24)</f>
        <v>0</v>
      </c>
      <c r="CX24" s="182">
        <v>0</v>
      </c>
      <c r="CY24" s="184">
        <f>CO24+CR24+CS24+CT24+CW24+CX24</f>
        <v>13</v>
      </c>
      <c r="CZ24" s="182">
        <v>0</v>
      </c>
      <c r="DA24" s="182">
        <v>4</v>
      </c>
      <c r="DB24" s="182">
        <v>42</v>
      </c>
      <c r="DC24" s="183">
        <f>SUM(CZ24:DB24)</f>
        <v>46</v>
      </c>
      <c r="DD24" s="182">
        <v>0</v>
      </c>
      <c r="DE24" s="182">
        <v>0</v>
      </c>
      <c r="DF24" s="182">
        <v>4</v>
      </c>
      <c r="DG24" s="182">
        <v>0</v>
      </c>
      <c r="DH24" s="182">
        <v>14</v>
      </c>
      <c r="DI24" s="182">
        <v>4</v>
      </c>
      <c r="DJ24" s="182">
        <v>0</v>
      </c>
      <c r="DK24" s="182">
        <v>9</v>
      </c>
      <c r="DL24" s="182">
        <v>0</v>
      </c>
      <c r="DM24" s="183">
        <f>SUM(DE24:DL24)</f>
        <v>31</v>
      </c>
      <c r="DN24" s="184">
        <f>DC24+DM24</f>
        <v>77</v>
      </c>
      <c r="DO24" s="182">
        <v>4</v>
      </c>
      <c r="DP24" s="182">
        <v>8</v>
      </c>
      <c r="DQ24" s="182">
        <v>2</v>
      </c>
      <c r="DR24" s="183">
        <f>SUM(DP24:DQ24)</f>
        <v>10</v>
      </c>
      <c r="DS24" s="182">
        <v>1</v>
      </c>
      <c r="DT24" s="182">
        <v>5</v>
      </c>
      <c r="DU24" s="184">
        <f>DO24+DR24+DS24+DT24</f>
        <v>20</v>
      </c>
      <c r="DV24" s="182">
        <v>2</v>
      </c>
      <c r="DW24" s="184">
        <f>SUM(DV24)</f>
        <v>2</v>
      </c>
      <c r="DX24" s="182">
        <v>0</v>
      </c>
      <c r="DY24" s="182">
        <v>9</v>
      </c>
      <c r="DZ24" s="182">
        <v>0</v>
      </c>
      <c r="EA24" s="182">
        <v>0</v>
      </c>
      <c r="EB24" s="182">
        <v>1</v>
      </c>
      <c r="EC24" s="182">
        <v>0</v>
      </c>
      <c r="ED24" s="183">
        <f>SUM(DZ24:EC24)</f>
        <v>1</v>
      </c>
      <c r="EE24" s="182">
        <v>6</v>
      </c>
      <c r="EF24" s="182">
        <v>7</v>
      </c>
      <c r="EG24" s="182">
        <v>1</v>
      </c>
      <c r="EH24" s="182">
        <v>1</v>
      </c>
      <c r="EI24" s="182">
        <v>0</v>
      </c>
      <c r="EJ24" s="182">
        <v>0</v>
      </c>
      <c r="EK24" s="182">
        <v>1</v>
      </c>
      <c r="EL24" s="182">
        <v>0</v>
      </c>
      <c r="EM24" s="182">
        <v>0</v>
      </c>
      <c r="EN24" s="182">
        <v>0</v>
      </c>
      <c r="EO24" s="182">
        <v>0</v>
      </c>
      <c r="EP24" s="183">
        <f>SUM(EG24:EO24)</f>
        <v>3</v>
      </c>
      <c r="EQ24" s="184">
        <f>DX24+DY24+ED24+EE24+EF24+EP24</f>
        <v>26</v>
      </c>
      <c r="ER24" s="182">
        <v>2</v>
      </c>
      <c r="ES24" s="184">
        <f>SUM(ER24)</f>
        <v>2</v>
      </c>
      <c r="ET24" s="182">
        <v>0</v>
      </c>
      <c r="EU24" s="182">
        <v>0</v>
      </c>
      <c r="EV24" s="182">
        <v>3</v>
      </c>
      <c r="EW24" s="182">
        <v>1</v>
      </c>
      <c r="EX24" s="182">
        <v>0</v>
      </c>
      <c r="EY24" s="182">
        <v>7</v>
      </c>
      <c r="EZ24" s="182">
        <v>0</v>
      </c>
      <c r="FA24" s="182">
        <v>8</v>
      </c>
      <c r="FB24" s="182">
        <v>0</v>
      </c>
      <c r="FC24" s="182">
        <v>0</v>
      </c>
      <c r="FD24" s="182">
        <v>1</v>
      </c>
      <c r="FE24" s="182">
        <v>0</v>
      </c>
      <c r="FF24" s="182">
        <v>0</v>
      </c>
      <c r="FG24" s="182">
        <v>7</v>
      </c>
      <c r="FH24" s="182">
        <v>0</v>
      </c>
      <c r="FI24" s="182">
        <v>1</v>
      </c>
      <c r="FJ24" s="183">
        <f>SUM(EV24:FI24)</f>
        <v>28</v>
      </c>
      <c r="FK24" s="184">
        <f>ET24+EU24+FJ24</f>
        <v>28</v>
      </c>
      <c r="FL24" s="182">
        <v>5</v>
      </c>
      <c r="FM24" s="182">
        <v>2</v>
      </c>
      <c r="FN24" s="182">
        <v>22</v>
      </c>
      <c r="FO24" s="182">
        <v>0</v>
      </c>
      <c r="FP24" s="182">
        <v>1</v>
      </c>
      <c r="FQ24" s="182">
        <v>8</v>
      </c>
      <c r="FR24" s="182">
        <v>7</v>
      </c>
      <c r="FS24" s="183">
        <f>SUM(FO24:FR24)</f>
        <v>16</v>
      </c>
      <c r="FT24" s="182">
        <v>7</v>
      </c>
      <c r="FU24" s="182">
        <v>2</v>
      </c>
      <c r="FV24" s="183">
        <f>SUM(FT24:FU24)</f>
        <v>9</v>
      </c>
      <c r="FW24" s="184">
        <f>FL24+FM24+FN24+FS24+FV24</f>
        <v>54</v>
      </c>
      <c r="FX24" s="182">
        <v>17</v>
      </c>
      <c r="FY24" s="182">
        <v>3</v>
      </c>
      <c r="FZ24" s="182">
        <v>3</v>
      </c>
      <c r="GA24" s="182">
        <v>2</v>
      </c>
      <c r="GB24" s="182">
        <f>SUM(FZ24:GA24)</f>
        <v>5</v>
      </c>
      <c r="GC24" s="182">
        <v>0</v>
      </c>
      <c r="GD24" s="182">
        <v>1</v>
      </c>
      <c r="GE24" s="184">
        <f>FX24+FY24+GB24+GC24+GD24</f>
        <v>26</v>
      </c>
    </row>
    <row r="25" spans="1:187" s="199" customFormat="1" ht="27.75">
      <c r="A25" s="196"/>
      <c r="B25" s="204" t="s">
        <v>288</v>
      </c>
      <c r="C25" s="205">
        <f t="shared" ref="C25:BN25" si="68">C24*100/C19</f>
        <v>62.406947890818856</v>
      </c>
      <c r="D25" s="205">
        <f t="shared" si="68"/>
        <v>100</v>
      </c>
      <c r="E25" s="205">
        <f t="shared" si="68"/>
        <v>50</v>
      </c>
      <c r="F25" s="205">
        <f t="shared" si="68"/>
        <v>55.555555555555557</v>
      </c>
      <c r="G25" s="205" t="e">
        <f t="shared" si="68"/>
        <v>#DIV/0!</v>
      </c>
      <c r="H25" s="205">
        <f t="shared" si="68"/>
        <v>40</v>
      </c>
      <c r="I25" s="205">
        <f t="shared" si="68"/>
        <v>91.666666666666671</v>
      </c>
      <c r="J25" s="205" t="e">
        <f t="shared" si="68"/>
        <v>#DIV/0!</v>
      </c>
      <c r="K25" s="205">
        <f t="shared" si="68"/>
        <v>100</v>
      </c>
      <c r="L25" s="205">
        <f t="shared" si="68"/>
        <v>0</v>
      </c>
      <c r="M25" s="205">
        <f t="shared" si="68"/>
        <v>65.517241379310349</v>
      </c>
      <c r="N25" s="205">
        <f t="shared" si="68"/>
        <v>86.666666666666671</v>
      </c>
      <c r="O25" s="205" t="e">
        <f t="shared" si="68"/>
        <v>#DIV/0!</v>
      </c>
      <c r="P25" s="205">
        <f t="shared" si="68"/>
        <v>86.666666666666671</v>
      </c>
      <c r="Q25" s="205">
        <f t="shared" si="68"/>
        <v>100</v>
      </c>
      <c r="R25" s="205">
        <f t="shared" si="68"/>
        <v>66.666666666666671</v>
      </c>
      <c r="S25" s="205">
        <f t="shared" si="68"/>
        <v>0</v>
      </c>
      <c r="T25" s="205">
        <f t="shared" si="68"/>
        <v>61.53846153846154</v>
      </c>
      <c r="U25" s="205">
        <f t="shared" si="68"/>
        <v>28.571428571428573</v>
      </c>
      <c r="V25" s="205">
        <f t="shared" si="68"/>
        <v>46.666666666666664</v>
      </c>
      <c r="W25" s="205">
        <f t="shared" si="68"/>
        <v>40</v>
      </c>
      <c r="X25" s="205">
        <f t="shared" si="68"/>
        <v>45.714285714285715</v>
      </c>
      <c r="Y25" s="205">
        <f t="shared" si="68"/>
        <v>100</v>
      </c>
      <c r="Z25" s="205" t="e">
        <f t="shared" si="68"/>
        <v>#DIV/0!</v>
      </c>
      <c r="AA25" s="205">
        <f t="shared" si="68"/>
        <v>100</v>
      </c>
      <c r="AB25" s="205" t="e">
        <f t="shared" si="68"/>
        <v>#DIV/0!</v>
      </c>
      <c r="AC25" s="205">
        <f t="shared" si="68"/>
        <v>100</v>
      </c>
      <c r="AD25" s="205">
        <f t="shared" si="68"/>
        <v>0</v>
      </c>
      <c r="AE25" s="205">
        <f t="shared" si="68"/>
        <v>50</v>
      </c>
      <c r="AF25" s="205">
        <f t="shared" si="68"/>
        <v>70.588235294117652</v>
      </c>
      <c r="AG25" s="205">
        <f t="shared" si="68"/>
        <v>0</v>
      </c>
      <c r="AH25" s="205" t="e">
        <f t="shared" si="68"/>
        <v>#DIV/0!</v>
      </c>
      <c r="AI25" s="205">
        <f t="shared" si="68"/>
        <v>0</v>
      </c>
      <c r="AJ25" s="205">
        <f t="shared" si="68"/>
        <v>0</v>
      </c>
      <c r="AK25" s="205">
        <f t="shared" si="68"/>
        <v>80</v>
      </c>
      <c r="AL25" s="205">
        <f t="shared" si="68"/>
        <v>100</v>
      </c>
      <c r="AM25" s="205">
        <f t="shared" si="68"/>
        <v>88.888888888888886</v>
      </c>
      <c r="AN25" s="205" t="e">
        <f t="shared" si="68"/>
        <v>#DIV/0!</v>
      </c>
      <c r="AO25" s="205">
        <f t="shared" si="68"/>
        <v>80</v>
      </c>
      <c r="AP25" s="205">
        <f t="shared" si="68"/>
        <v>63.963963963963963</v>
      </c>
      <c r="AQ25" s="205">
        <f t="shared" si="68"/>
        <v>100</v>
      </c>
      <c r="AR25" s="205" t="e">
        <f t="shared" si="68"/>
        <v>#DIV/0!</v>
      </c>
      <c r="AS25" s="205">
        <f t="shared" si="68"/>
        <v>78.125</v>
      </c>
      <c r="AT25" s="205">
        <f t="shared" si="68"/>
        <v>78.125</v>
      </c>
      <c r="AU25" s="205">
        <f t="shared" si="68"/>
        <v>28</v>
      </c>
      <c r="AV25" s="205">
        <f t="shared" si="68"/>
        <v>87.5</v>
      </c>
      <c r="AW25" s="205">
        <f t="shared" si="68"/>
        <v>0</v>
      </c>
      <c r="AX25" s="205">
        <f t="shared" si="68"/>
        <v>66.666666666666671</v>
      </c>
      <c r="AY25" s="205">
        <f t="shared" si="68"/>
        <v>87.5</v>
      </c>
      <c r="AZ25" s="205" t="e">
        <f t="shared" si="68"/>
        <v>#DIV/0!</v>
      </c>
      <c r="BA25" s="205">
        <f t="shared" si="68"/>
        <v>100</v>
      </c>
      <c r="BB25" s="205">
        <f t="shared" si="68"/>
        <v>60.869565217391305</v>
      </c>
      <c r="BC25" s="205" t="e">
        <f t="shared" si="68"/>
        <v>#DIV/0!</v>
      </c>
      <c r="BD25" s="205">
        <f t="shared" si="68"/>
        <v>56.944444444444443</v>
      </c>
      <c r="BE25" s="205">
        <f t="shared" si="68"/>
        <v>66.666666666666671</v>
      </c>
      <c r="BF25" s="205">
        <f t="shared" si="68"/>
        <v>64.462809917355372</v>
      </c>
      <c r="BG25" s="205">
        <f t="shared" si="68"/>
        <v>81.818181818181813</v>
      </c>
      <c r="BH25" s="205">
        <f t="shared" si="68"/>
        <v>100</v>
      </c>
      <c r="BI25" s="205">
        <f t="shared" si="68"/>
        <v>37.5</v>
      </c>
      <c r="BJ25" s="205">
        <f t="shared" si="68"/>
        <v>50</v>
      </c>
      <c r="BK25" s="205">
        <f t="shared" si="68"/>
        <v>20</v>
      </c>
      <c r="BL25" s="205">
        <f t="shared" si="68"/>
        <v>58.333333333333336</v>
      </c>
      <c r="BM25" s="205" t="e">
        <f t="shared" si="68"/>
        <v>#DIV/0!</v>
      </c>
      <c r="BN25" s="205">
        <f t="shared" si="68"/>
        <v>44.444444444444443</v>
      </c>
      <c r="BO25" s="205">
        <f t="shared" ref="BO25:DZ25" si="69">BO24*100/BO19</f>
        <v>33.333333333333336</v>
      </c>
      <c r="BP25" s="205">
        <f t="shared" si="69"/>
        <v>40</v>
      </c>
      <c r="BQ25" s="205">
        <f t="shared" si="69"/>
        <v>51.666666666666664</v>
      </c>
      <c r="BR25" s="205">
        <f t="shared" si="69"/>
        <v>100</v>
      </c>
      <c r="BS25" s="205">
        <f t="shared" si="69"/>
        <v>66.666666666666671</v>
      </c>
      <c r="BT25" s="205" t="e">
        <f t="shared" si="69"/>
        <v>#DIV/0!</v>
      </c>
      <c r="BU25" s="205">
        <f t="shared" si="69"/>
        <v>100</v>
      </c>
      <c r="BV25" s="205">
        <f t="shared" si="69"/>
        <v>66.666666666666671</v>
      </c>
      <c r="BW25" s="205">
        <f t="shared" si="69"/>
        <v>57.142857142857146</v>
      </c>
      <c r="BX25" s="205">
        <f t="shared" si="69"/>
        <v>77.777777777777771</v>
      </c>
      <c r="BY25" s="205">
        <f t="shared" si="69"/>
        <v>88.888888888888886</v>
      </c>
      <c r="BZ25" s="205">
        <f t="shared" si="69"/>
        <v>83.333333333333329</v>
      </c>
      <c r="CA25" s="205" t="e">
        <f t="shared" si="69"/>
        <v>#DIV/0!</v>
      </c>
      <c r="CB25" s="205">
        <f t="shared" si="69"/>
        <v>0</v>
      </c>
      <c r="CC25" s="205" t="e">
        <f t="shared" si="69"/>
        <v>#DIV/0!</v>
      </c>
      <c r="CD25" s="205">
        <f t="shared" si="69"/>
        <v>75</v>
      </c>
      <c r="CE25" s="205">
        <f t="shared" si="69"/>
        <v>72.727272727272734</v>
      </c>
      <c r="CF25" s="205">
        <f t="shared" si="69"/>
        <v>88.235294117647058</v>
      </c>
      <c r="CG25" s="205" t="e">
        <f t="shared" si="69"/>
        <v>#DIV/0!</v>
      </c>
      <c r="CH25" s="205">
        <f t="shared" si="69"/>
        <v>0</v>
      </c>
      <c r="CI25" s="205">
        <f t="shared" si="69"/>
        <v>60</v>
      </c>
      <c r="CJ25" s="205" t="e">
        <f t="shared" si="69"/>
        <v>#DIV/0!</v>
      </c>
      <c r="CK25" s="205">
        <f t="shared" si="69"/>
        <v>50</v>
      </c>
      <c r="CL25" s="205">
        <f t="shared" si="69"/>
        <v>36.363636363636367</v>
      </c>
      <c r="CM25" s="205">
        <f t="shared" si="69"/>
        <v>100</v>
      </c>
      <c r="CN25" s="205">
        <f t="shared" si="69"/>
        <v>75.675675675675677</v>
      </c>
      <c r="CO25" s="205" t="e">
        <f t="shared" si="69"/>
        <v>#DIV/0!</v>
      </c>
      <c r="CP25" s="205">
        <f t="shared" si="69"/>
        <v>33.333333333333336</v>
      </c>
      <c r="CQ25" s="205">
        <f t="shared" si="69"/>
        <v>50</v>
      </c>
      <c r="CR25" s="205">
        <f t="shared" si="69"/>
        <v>38.46153846153846</v>
      </c>
      <c r="CS25" s="205">
        <f t="shared" si="69"/>
        <v>100</v>
      </c>
      <c r="CT25" s="205">
        <f t="shared" si="69"/>
        <v>50</v>
      </c>
      <c r="CU25" s="205" t="e">
        <f t="shared" si="69"/>
        <v>#DIV/0!</v>
      </c>
      <c r="CV25" s="205" t="e">
        <f t="shared" si="69"/>
        <v>#DIV/0!</v>
      </c>
      <c r="CW25" s="205" t="e">
        <f t="shared" si="69"/>
        <v>#DIV/0!</v>
      </c>
      <c r="CX25" s="205" t="e">
        <f t="shared" si="69"/>
        <v>#DIV/0!</v>
      </c>
      <c r="CY25" s="205">
        <f t="shared" si="69"/>
        <v>54.166666666666664</v>
      </c>
      <c r="CZ25" s="205" t="e">
        <f t="shared" si="69"/>
        <v>#DIV/0!</v>
      </c>
      <c r="DA25" s="205">
        <f t="shared" si="69"/>
        <v>40</v>
      </c>
      <c r="DB25" s="205">
        <f t="shared" si="69"/>
        <v>77.777777777777771</v>
      </c>
      <c r="DC25" s="205">
        <f t="shared" si="69"/>
        <v>71.875</v>
      </c>
      <c r="DD25" s="205" t="e">
        <f t="shared" si="69"/>
        <v>#DIV/0!</v>
      </c>
      <c r="DE25" s="205" t="e">
        <f t="shared" si="69"/>
        <v>#DIV/0!</v>
      </c>
      <c r="DF25" s="205">
        <f t="shared" si="69"/>
        <v>44.444444444444443</v>
      </c>
      <c r="DG25" s="205" t="e">
        <f t="shared" si="69"/>
        <v>#DIV/0!</v>
      </c>
      <c r="DH25" s="205">
        <f t="shared" si="69"/>
        <v>93.333333333333329</v>
      </c>
      <c r="DI25" s="205">
        <f t="shared" si="69"/>
        <v>50</v>
      </c>
      <c r="DJ25" s="205">
        <f t="shared" si="69"/>
        <v>0</v>
      </c>
      <c r="DK25" s="205">
        <f t="shared" si="69"/>
        <v>64.285714285714292</v>
      </c>
      <c r="DL25" s="205" t="e">
        <f t="shared" si="69"/>
        <v>#DIV/0!</v>
      </c>
      <c r="DM25" s="205">
        <f t="shared" si="69"/>
        <v>65.957446808510639</v>
      </c>
      <c r="DN25" s="205">
        <f t="shared" si="69"/>
        <v>69.369369369369366</v>
      </c>
      <c r="DO25" s="205">
        <f t="shared" si="69"/>
        <v>100</v>
      </c>
      <c r="DP25" s="205">
        <f t="shared" si="69"/>
        <v>26.666666666666668</v>
      </c>
      <c r="DQ25" s="205">
        <f t="shared" si="69"/>
        <v>66.666666666666671</v>
      </c>
      <c r="DR25" s="205">
        <f t="shared" si="69"/>
        <v>30.303030303030305</v>
      </c>
      <c r="DS25" s="205">
        <f t="shared" si="69"/>
        <v>25</v>
      </c>
      <c r="DT25" s="205">
        <f t="shared" si="69"/>
        <v>62.5</v>
      </c>
      <c r="DU25" s="205">
        <f t="shared" si="69"/>
        <v>40.816326530612244</v>
      </c>
      <c r="DV25" s="205">
        <f t="shared" si="69"/>
        <v>100</v>
      </c>
      <c r="DW25" s="205">
        <f t="shared" si="69"/>
        <v>100</v>
      </c>
      <c r="DX25" s="205">
        <f t="shared" si="69"/>
        <v>0</v>
      </c>
      <c r="DY25" s="205">
        <f t="shared" si="69"/>
        <v>37.5</v>
      </c>
      <c r="DZ25" s="205" t="e">
        <f t="shared" si="69"/>
        <v>#DIV/0!</v>
      </c>
      <c r="EA25" s="205" t="e">
        <f t="shared" ref="EA25:GE25" si="70">EA24*100/EA19</f>
        <v>#DIV/0!</v>
      </c>
      <c r="EB25" s="205" t="e">
        <f t="shared" si="70"/>
        <v>#DIV/0!</v>
      </c>
      <c r="EC25" s="205" t="e">
        <f t="shared" si="70"/>
        <v>#DIV/0!</v>
      </c>
      <c r="ED25" s="205" t="e">
        <f t="shared" si="70"/>
        <v>#DIV/0!</v>
      </c>
      <c r="EE25" s="205">
        <f t="shared" si="70"/>
        <v>85.714285714285708</v>
      </c>
      <c r="EF25" s="205">
        <f t="shared" si="70"/>
        <v>38.888888888888886</v>
      </c>
      <c r="EG25" s="205">
        <f t="shared" si="70"/>
        <v>100</v>
      </c>
      <c r="EH25" s="205">
        <f t="shared" si="70"/>
        <v>100</v>
      </c>
      <c r="EI25" s="205" t="e">
        <f t="shared" si="70"/>
        <v>#DIV/0!</v>
      </c>
      <c r="EJ25" s="205" t="e">
        <f t="shared" si="70"/>
        <v>#DIV/0!</v>
      </c>
      <c r="EK25" s="205">
        <f t="shared" si="70"/>
        <v>11.111111111111111</v>
      </c>
      <c r="EL25" s="205" t="e">
        <f t="shared" si="70"/>
        <v>#DIV/0!</v>
      </c>
      <c r="EM25" s="205" t="e">
        <f t="shared" si="70"/>
        <v>#DIV/0!</v>
      </c>
      <c r="EN25" s="205" t="e">
        <f t="shared" si="70"/>
        <v>#DIV/0!</v>
      </c>
      <c r="EO25" s="205" t="e">
        <f t="shared" si="70"/>
        <v>#DIV/0!</v>
      </c>
      <c r="EP25" s="205">
        <f t="shared" si="70"/>
        <v>27.272727272727273</v>
      </c>
      <c r="EQ25" s="205">
        <f t="shared" si="70"/>
        <v>40.625</v>
      </c>
      <c r="ER25" s="205">
        <f t="shared" si="70"/>
        <v>100</v>
      </c>
      <c r="ES25" s="205">
        <f t="shared" si="70"/>
        <v>100</v>
      </c>
      <c r="ET25" s="205" t="e">
        <f t="shared" si="70"/>
        <v>#DIV/0!</v>
      </c>
      <c r="EU25" s="205" t="e">
        <f t="shared" si="70"/>
        <v>#DIV/0!</v>
      </c>
      <c r="EV25" s="205">
        <f t="shared" si="70"/>
        <v>75</v>
      </c>
      <c r="EW25" s="205">
        <f t="shared" si="70"/>
        <v>100</v>
      </c>
      <c r="EX25" s="205">
        <f t="shared" si="70"/>
        <v>0</v>
      </c>
      <c r="EY25" s="205">
        <f t="shared" si="70"/>
        <v>77.777777777777771</v>
      </c>
      <c r="EZ25" s="205" t="e">
        <f t="shared" si="70"/>
        <v>#DIV/0!</v>
      </c>
      <c r="FA25" s="205">
        <f t="shared" si="70"/>
        <v>72.727272727272734</v>
      </c>
      <c r="FB25" s="205" t="e">
        <f t="shared" si="70"/>
        <v>#DIV/0!</v>
      </c>
      <c r="FC25" s="205" t="e">
        <f t="shared" si="70"/>
        <v>#DIV/0!</v>
      </c>
      <c r="FD25" s="205">
        <f t="shared" si="70"/>
        <v>100</v>
      </c>
      <c r="FE25" s="205">
        <f t="shared" si="70"/>
        <v>0</v>
      </c>
      <c r="FF25" s="205" t="e">
        <f t="shared" si="70"/>
        <v>#DIV/0!</v>
      </c>
      <c r="FG25" s="205">
        <f t="shared" si="70"/>
        <v>87.5</v>
      </c>
      <c r="FH25" s="205" t="e">
        <f t="shared" si="70"/>
        <v>#DIV/0!</v>
      </c>
      <c r="FI25" s="205">
        <f t="shared" si="70"/>
        <v>50</v>
      </c>
      <c r="FJ25" s="205">
        <f t="shared" si="70"/>
        <v>73.684210526315795</v>
      </c>
      <c r="FK25" s="205">
        <f t="shared" si="70"/>
        <v>73.684210526315795</v>
      </c>
      <c r="FL25" s="205">
        <f t="shared" si="70"/>
        <v>50</v>
      </c>
      <c r="FM25" s="205">
        <f t="shared" si="70"/>
        <v>66.666666666666671</v>
      </c>
      <c r="FN25" s="205">
        <f t="shared" si="70"/>
        <v>73.333333333333329</v>
      </c>
      <c r="FO25" s="205" t="e">
        <f t="shared" si="70"/>
        <v>#DIV/0!</v>
      </c>
      <c r="FP25" s="205">
        <f t="shared" si="70"/>
        <v>50</v>
      </c>
      <c r="FQ25" s="205">
        <f t="shared" si="70"/>
        <v>38.095238095238095</v>
      </c>
      <c r="FR25" s="205">
        <f t="shared" si="70"/>
        <v>63.636363636363633</v>
      </c>
      <c r="FS25" s="205">
        <f t="shared" si="70"/>
        <v>47.058823529411768</v>
      </c>
      <c r="FT25" s="205">
        <f t="shared" si="70"/>
        <v>70</v>
      </c>
      <c r="FU25" s="205">
        <f t="shared" si="70"/>
        <v>50</v>
      </c>
      <c r="FV25" s="205">
        <f t="shared" si="70"/>
        <v>64.285714285714292</v>
      </c>
      <c r="FW25" s="205">
        <f t="shared" si="70"/>
        <v>59.340659340659343</v>
      </c>
      <c r="FX25" s="205">
        <f t="shared" si="70"/>
        <v>100</v>
      </c>
      <c r="FY25" s="205">
        <f t="shared" si="70"/>
        <v>75</v>
      </c>
      <c r="FZ25" s="205">
        <f t="shared" si="70"/>
        <v>60</v>
      </c>
      <c r="GA25" s="205">
        <f t="shared" si="70"/>
        <v>100</v>
      </c>
      <c r="GB25" s="205">
        <f t="shared" si="70"/>
        <v>71.428571428571431</v>
      </c>
      <c r="GC25" s="205" t="e">
        <f t="shared" si="70"/>
        <v>#DIV/0!</v>
      </c>
      <c r="GD25" s="205">
        <f t="shared" si="70"/>
        <v>50</v>
      </c>
      <c r="GE25" s="205">
        <f t="shared" si="70"/>
        <v>86.666666666666671</v>
      </c>
    </row>
    <row r="26" spans="1:187" s="165" customFormat="1" ht="27.75">
      <c r="A26" s="206">
        <v>17</v>
      </c>
      <c r="B26" s="207" t="s">
        <v>289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</row>
    <row r="27" spans="1:187" s="165" customFormat="1" ht="27.75">
      <c r="A27" s="206"/>
      <c r="B27" s="209" t="s">
        <v>290</v>
      </c>
      <c r="C27" s="210">
        <f t="shared" ref="C27:C40" si="71">M27+AP27+BF27+BQ27+CN27+CY27+DN27+DU27+DW27+EQ27+ES27+FK27+FW27+GE27</f>
        <v>4</v>
      </c>
      <c r="D27" s="210"/>
      <c r="E27" s="210"/>
      <c r="F27" s="211">
        <f t="shared" ref="F27:F40" si="72">SUM(D27:E27)</f>
        <v>0</v>
      </c>
      <c r="G27" s="210"/>
      <c r="H27" s="210"/>
      <c r="I27" s="210"/>
      <c r="J27" s="210"/>
      <c r="K27" s="210"/>
      <c r="L27" s="210"/>
      <c r="M27" s="212">
        <f t="shared" ref="M27:M40" si="73">F27+G27+H27+I27+J27+K27+L27</f>
        <v>0</v>
      </c>
      <c r="N27" s="210"/>
      <c r="O27" s="210"/>
      <c r="P27" s="211">
        <f t="shared" ref="P27:P40" si="74">SUM(N27:O27)</f>
        <v>0</v>
      </c>
      <c r="Q27" s="210"/>
      <c r="R27" s="210"/>
      <c r="S27" s="210"/>
      <c r="T27" s="211">
        <f t="shared" ref="T27:T40" si="75">SUM(R27:S27)</f>
        <v>0</v>
      </c>
      <c r="U27" s="210"/>
      <c r="V27" s="213"/>
      <c r="W27" s="213"/>
      <c r="X27" s="211">
        <f t="shared" ref="X27:X40" si="76">SUM(V27:W27)</f>
        <v>0</v>
      </c>
      <c r="Y27" s="213"/>
      <c r="Z27" s="213"/>
      <c r="AA27" s="211">
        <f t="shared" ref="AA27:AA40" si="77">SUM(Y27:Z27)</f>
        <v>0</v>
      </c>
      <c r="AB27" s="213"/>
      <c r="AC27" s="213"/>
      <c r="AD27" s="213"/>
      <c r="AE27" s="211">
        <f t="shared" ref="AE27:AE40" si="78">SUM(AB27:AD27)</f>
        <v>0</v>
      </c>
      <c r="AF27" s="210"/>
      <c r="AG27" s="210"/>
      <c r="AH27" s="210"/>
      <c r="AI27" s="210"/>
      <c r="AJ27" s="183">
        <f t="shared" ref="AJ27:AJ41" si="79">SUM(AH27:AI27)</f>
        <v>0</v>
      </c>
      <c r="AK27" s="210"/>
      <c r="AL27" s="210"/>
      <c r="AM27" s="183">
        <f t="shared" ref="AM27:AM41" si="80">SUM(AK27:AL27)</f>
        <v>0</v>
      </c>
      <c r="AN27" s="210"/>
      <c r="AO27" s="183">
        <f t="shared" ref="AO27:AO41" si="81">AJ27+AM27+AN27</f>
        <v>0</v>
      </c>
      <c r="AP27" s="212">
        <f t="shared" ref="AP27:AP40" si="82">P27+Q27+T27+U27+X27+AA27+AE27+AF27+AG27+AO27</f>
        <v>0</v>
      </c>
      <c r="AQ27" s="210"/>
      <c r="AR27" s="210"/>
      <c r="AS27" s="210"/>
      <c r="AT27" s="212"/>
      <c r="AU27" s="210"/>
      <c r="AV27" s="210"/>
      <c r="AW27" s="210"/>
      <c r="AX27" s="210"/>
      <c r="AY27" s="210"/>
      <c r="AZ27" s="210"/>
      <c r="BA27" s="210"/>
      <c r="BB27" s="210"/>
      <c r="BC27" s="210"/>
      <c r="BD27" s="211">
        <f t="shared" ref="BD27:BD40" si="83">SUM(AU27:BC27)</f>
        <v>0</v>
      </c>
      <c r="BE27" s="210"/>
      <c r="BF27" s="212">
        <f t="shared" ref="BF27:BF40" si="84">AQ27+AT27+BD27+BE27</f>
        <v>0</v>
      </c>
      <c r="BG27" s="210"/>
      <c r="BH27" s="210"/>
      <c r="BI27" s="210"/>
      <c r="BJ27" s="210"/>
      <c r="BK27" s="210"/>
      <c r="BL27" s="210"/>
      <c r="BM27" s="210"/>
      <c r="BN27" s="210"/>
      <c r="BO27" s="210"/>
      <c r="BP27" s="211">
        <f t="shared" ref="BP27:BP40" si="85">SUM(BN27:BO27)</f>
        <v>0</v>
      </c>
      <c r="BQ27" s="212">
        <f t="shared" ref="BQ27:BQ40" si="86">BG27+BH27+BI27+BJ27+BK27+BL27+BM27+BP27</f>
        <v>0</v>
      </c>
      <c r="BR27" s="210"/>
      <c r="BS27" s="210"/>
      <c r="BT27" s="210"/>
      <c r="BU27" s="210"/>
      <c r="BV27" s="210"/>
      <c r="BW27" s="210"/>
      <c r="BX27" s="211">
        <f t="shared" ref="BX27:BX40" si="87">SUM(BU27:BW27)</f>
        <v>0</v>
      </c>
      <c r="BY27" s="210"/>
      <c r="BZ27" s="210"/>
      <c r="CA27" s="210"/>
      <c r="CB27" s="210"/>
      <c r="CC27" s="210"/>
      <c r="CD27" s="214">
        <f>CD10</f>
        <v>4</v>
      </c>
      <c r="CE27" s="211">
        <f t="shared" ref="CE27:CE40" si="88">SUM(BZ27:CD27)</f>
        <v>4</v>
      </c>
      <c r="CF27" s="210"/>
      <c r="CG27" s="210"/>
      <c r="CH27" s="210"/>
      <c r="CI27" s="210"/>
      <c r="CJ27" s="210"/>
      <c r="CK27" s="210"/>
      <c r="CL27" s="211">
        <f t="shared" ref="CL27:CL40" si="89">SUM(CG27:CK27)</f>
        <v>0</v>
      </c>
      <c r="CM27" s="210"/>
      <c r="CN27" s="212">
        <f t="shared" ref="CN27:CN40" si="90">BR27+BS27+BT27+BX27+BY27+CE27+CF27+CL27+CM27</f>
        <v>4</v>
      </c>
      <c r="CO27" s="210"/>
      <c r="CP27" s="210"/>
      <c r="CQ27" s="210"/>
      <c r="CR27" s="211">
        <f t="shared" ref="CR27:CR40" si="91">SUM(CP27:CQ27)</f>
        <v>0</v>
      </c>
      <c r="CS27" s="210"/>
      <c r="CT27" s="210"/>
      <c r="CU27" s="210"/>
      <c r="CV27" s="210"/>
      <c r="CW27" s="211">
        <f t="shared" ref="CW27:CW38" si="92">SUM(CU27:CV27)</f>
        <v>0</v>
      </c>
      <c r="CX27" s="210"/>
      <c r="CY27" s="212">
        <f t="shared" ref="CY27:CY40" si="93">CO27+CR27+CS27+CT27+CW27+CX27</f>
        <v>0</v>
      </c>
      <c r="CZ27" s="210"/>
      <c r="DA27" s="210"/>
      <c r="DB27" s="210"/>
      <c r="DC27" s="211"/>
      <c r="DD27" s="210"/>
      <c r="DE27" s="210"/>
      <c r="DF27" s="210"/>
      <c r="DG27" s="210"/>
      <c r="DH27" s="210"/>
      <c r="DI27" s="210"/>
      <c r="DJ27" s="210"/>
      <c r="DK27" s="210"/>
      <c r="DL27" s="210"/>
      <c r="DM27" s="211">
        <f t="shared" ref="DM27:DM41" si="94">SUM(DE27:DL27)</f>
        <v>0</v>
      </c>
      <c r="DN27" s="212">
        <f t="shared" ref="DN27:DN41" si="95">DC27+DM27</f>
        <v>0</v>
      </c>
      <c r="DO27" s="210"/>
      <c r="DP27" s="210"/>
      <c r="DQ27" s="210"/>
      <c r="DR27" s="211">
        <f t="shared" ref="DR27:DR41" si="96">SUM(DP27:DQ27)</f>
        <v>0</v>
      </c>
      <c r="DS27" s="210"/>
      <c r="DT27" s="210"/>
      <c r="DU27" s="212">
        <f t="shared" ref="DU27:DU41" si="97">DO27+DR27+DS27+DT27</f>
        <v>0</v>
      </c>
      <c r="DV27" s="210"/>
      <c r="DW27" s="212"/>
      <c r="DX27" s="210"/>
      <c r="DY27" s="210"/>
      <c r="DZ27" s="210"/>
      <c r="EA27" s="210"/>
      <c r="EB27" s="210"/>
      <c r="EC27" s="210"/>
      <c r="ED27" s="211">
        <f t="shared" ref="ED27:ED41" si="98">SUM(DZ27:EC27)</f>
        <v>0</v>
      </c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1">
        <f t="shared" ref="EP27:EP41" si="99">SUM(EG27:EO27)</f>
        <v>0</v>
      </c>
      <c r="EQ27" s="212">
        <f t="shared" ref="EQ27:EQ40" si="100">DX27+DY27+ED27+EE27+EF27+EP27</f>
        <v>0</v>
      </c>
      <c r="ER27" s="210"/>
      <c r="ES27" s="212">
        <f t="shared" ref="ES27:ES40" si="101">SUM(ER27)</f>
        <v>0</v>
      </c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1">
        <f t="shared" ref="FJ27:FJ41" si="102">SUM(EV27:FI27)</f>
        <v>0</v>
      </c>
      <c r="FK27" s="212">
        <f t="shared" ref="FK27:FK40" si="103">ET27+EU27+FJ27</f>
        <v>0</v>
      </c>
      <c r="FL27" s="210"/>
      <c r="FM27" s="210"/>
      <c r="FN27" s="210"/>
      <c r="FO27" s="210"/>
      <c r="FP27" s="210"/>
      <c r="FQ27" s="210"/>
      <c r="FR27" s="210"/>
      <c r="FS27" s="211">
        <f t="shared" ref="FS27:FS41" si="104">SUM(FO27:FR27)</f>
        <v>0</v>
      </c>
      <c r="FT27" s="210"/>
      <c r="FU27" s="210"/>
      <c r="FV27" s="211">
        <f t="shared" ref="FV27:FV40" si="105">SUM(FT27:FU27)</f>
        <v>0</v>
      </c>
      <c r="FW27" s="212">
        <f t="shared" ref="FW27:FW41" si="106">FL27+FM27+FN27+FS27+FV27</f>
        <v>0</v>
      </c>
      <c r="FX27" s="210"/>
      <c r="FY27" s="210"/>
      <c r="FZ27" s="210"/>
      <c r="GA27" s="210"/>
      <c r="GB27" s="210">
        <f t="shared" ref="GB27:GB40" si="107">SUM(FZ27:GA27)</f>
        <v>0</v>
      </c>
      <c r="GC27" s="210"/>
      <c r="GD27" s="210"/>
      <c r="GE27" s="212">
        <f t="shared" ref="GE27:GE40" si="108">FX27+FY27+GB27+GC27+GD27</f>
        <v>0</v>
      </c>
    </row>
    <row r="28" spans="1:187" s="165" customFormat="1" ht="27.75">
      <c r="A28" s="206"/>
      <c r="B28" s="207" t="s">
        <v>291</v>
      </c>
      <c r="C28" s="182">
        <f t="shared" si="71"/>
        <v>69</v>
      </c>
      <c r="D28" s="182"/>
      <c r="E28" s="182"/>
      <c r="F28" s="183">
        <f t="shared" si="72"/>
        <v>0</v>
      </c>
      <c r="G28" s="182"/>
      <c r="H28" s="182"/>
      <c r="I28" s="182"/>
      <c r="J28" s="182"/>
      <c r="K28" s="182"/>
      <c r="L28" s="182"/>
      <c r="M28" s="184">
        <f t="shared" si="73"/>
        <v>0</v>
      </c>
      <c r="N28" s="215"/>
      <c r="O28" s="215"/>
      <c r="P28" s="183">
        <f t="shared" si="74"/>
        <v>0</v>
      </c>
      <c r="Q28" s="216"/>
      <c r="R28" s="182"/>
      <c r="S28" s="182"/>
      <c r="T28" s="183">
        <f t="shared" si="75"/>
        <v>0</v>
      </c>
      <c r="U28" s="182"/>
      <c r="V28" s="182"/>
      <c r="W28" s="182"/>
      <c r="X28" s="183">
        <f t="shared" si="76"/>
        <v>0</v>
      </c>
      <c r="Y28" s="182"/>
      <c r="Z28" s="182"/>
      <c r="AA28" s="183">
        <f t="shared" si="77"/>
        <v>0</v>
      </c>
      <c r="AB28" s="215"/>
      <c r="AC28" s="215"/>
      <c r="AD28" s="215"/>
      <c r="AE28" s="183">
        <f t="shared" si="78"/>
        <v>0</v>
      </c>
      <c r="AF28" s="182"/>
      <c r="AG28" s="182"/>
      <c r="AH28" s="215"/>
      <c r="AI28" s="215"/>
      <c r="AJ28" s="183">
        <f t="shared" si="79"/>
        <v>0</v>
      </c>
      <c r="AK28" s="215"/>
      <c r="AL28" s="215"/>
      <c r="AM28" s="183">
        <f t="shared" si="80"/>
        <v>0</v>
      </c>
      <c r="AN28" s="215"/>
      <c r="AO28" s="183">
        <f t="shared" si="81"/>
        <v>0</v>
      </c>
      <c r="AP28" s="184">
        <f t="shared" si="82"/>
        <v>0</v>
      </c>
      <c r="AQ28" s="217">
        <f>AQ10</f>
        <v>2</v>
      </c>
      <c r="AR28" s="182"/>
      <c r="AS28" s="182"/>
      <c r="AT28" s="184"/>
      <c r="AU28" s="182"/>
      <c r="AV28" s="182"/>
      <c r="AW28" s="182"/>
      <c r="AX28" s="182"/>
      <c r="AY28" s="217">
        <f>AY10</f>
        <v>8</v>
      </c>
      <c r="AZ28" s="195"/>
      <c r="BA28" s="182"/>
      <c r="BB28" s="217">
        <f>BB10</f>
        <v>23</v>
      </c>
      <c r="BC28" s="217">
        <f>BC10</f>
        <v>0</v>
      </c>
      <c r="BD28" s="183">
        <f t="shared" si="83"/>
        <v>31</v>
      </c>
      <c r="BE28" s="182"/>
      <c r="BF28" s="184">
        <f t="shared" si="84"/>
        <v>33</v>
      </c>
      <c r="BG28" s="182"/>
      <c r="BH28" s="182"/>
      <c r="BI28" s="182"/>
      <c r="BJ28" s="182"/>
      <c r="BK28" s="182"/>
      <c r="BL28" s="182"/>
      <c r="BM28" s="182"/>
      <c r="BN28" s="182"/>
      <c r="BO28" s="182"/>
      <c r="BP28" s="183">
        <f t="shared" si="85"/>
        <v>0</v>
      </c>
      <c r="BQ28" s="184">
        <f t="shared" si="86"/>
        <v>0</v>
      </c>
      <c r="BR28" s="182"/>
      <c r="BS28" s="182"/>
      <c r="BT28" s="182"/>
      <c r="BU28" s="182"/>
      <c r="BV28" s="182"/>
      <c r="BW28" s="182"/>
      <c r="BX28" s="183">
        <f t="shared" si="87"/>
        <v>0</v>
      </c>
      <c r="BY28" s="216">
        <f>BY10</f>
        <v>9</v>
      </c>
      <c r="BZ28" s="182"/>
      <c r="CA28" s="182"/>
      <c r="CB28" s="182"/>
      <c r="CC28" s="182"/>
      <c r="CD28" s="182"/>
      <c r="CE28" s="183">
        <f t="shared" si="88"/>
        <v>0</v>
      </c>
      <c r="CF28" s="182"/>
      <c r="CG28" s="182"/>
      <c r="CH28" s="182"/>
      <c r="CI28" s="216">
        <f>CI10</f>
        <v>5</v>
      </c>
      <c r="CJ28" s="216">
        <f>CJ10</f>
        <v>0</v>
      </c>
      <c r="CK28" s="216">
        <f>CK10</f>
        <v>2</v>
      </c>
      <c r="CL28" s="183">
        <f t="shared" si="89"/>
        <v>7</v>
      </c>
      <c r="CM28" s="216">
        <f>CM10</f>
        <v>1</v>
      </c>
      <c r="CN28" s="184">
        <f t="shared" si="90"/>
        <v>17</v>
      </c>
      <c r="CO28" s="182"/>
      <c r="CP28" s="182"/>
      <c r="CQ28" s="182"/>
      <c r="CR28" s="183">
        <f t="shared" si="91"/>
        <v>0</v>
      </c>
      <c r="CS28" s="182"/>
      <c r="CT28" s="182"/>
      <c r="CU28" s="182"/>
      <c r="CV28" s="182"/>
      <c r="CW28" s="183">
        <f t="shared" si="92"/>
        <v>0</v>
      </c>
      <c r="CX28" s="182"/>
      <c r="CY28" s="184">
        <f t="shared" si="93"/>
        <v>0</v>
      </c>
      <c r="CZ28" s="182"/>
      <c r="DA28" s="182"/>
      <c r="DB28" s="182"/>
      <c r="DC28" s="183"/>
      <c r="DD28" s="182"/>
      <c r="DE28" s="182"/>
      <c r="DF28" s="182"/>
      <c r="DG28" s="182"/>
      <c r="DH28" s="182"/>
      <c r="DI28" s="182"/>
      <c r="DJ28" s="182"/>
      <c r="DK28" s="182"/>
      <c r="DL28" s="182"/>
      <c r="DM28" s="183">
        <f t="shared" si="94"/>
        <v>0</v>
      </c>
      <c r="DN28" s="184">
        <f t="shared" si="95"/>
        <v>0</v>
      </c>
      <c r="DO28" s="216">
        <f>DO10</f>
        <v>4</v>
      </c>
      <c r="DP28" s="182"/>
      <c r="DQ28" s="182"/>
      <c r="DR28" s="183">
        <f t="shared" si="96"/>
        <v>0</v>
      </c>
      <c r="DS28" s="182"/>
      <c r="DT28" s="216">
        <f>DT10</f>
        <v>8</v>
      </c>
      <c r="DU28" s="184">
        <f t="shared" si="97"/>
        <v>12</v>
      </c>
      <c r="DV28" s="182"/>
      <c r="DW28" s="184"/>
      <c r="DX28" s="182"/>
      <c r="DY28" s="182"/>
      <c r="DZ28" s="182"/>
      <c r="EA28" s="182"/>
      <c r="EB28" s="182"/>
      <c r="EC28" s="182"/>
      <c r="ED28" s="183">
        <f t="shared" si="98"/>
        <v>0</v>
      </c>
      <c r="EE28" s="216">
        <f>EE10</f>
        <v>7</v>
      </c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3">
        <f t="shared" si="99"/>
        <v>0</v>
      </c>
      <c r="EQ28" s="184">
        <f t="shared" si="100"/>
        <v>7</v>
      </c>
      <c r="ER28" s="182"/>
      <c r="ES28" s="184">
        <f t="shared" si="101"/>
        <v>0</v>
      </c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3">
        <f t="shared" si="102"/>
        <v>0</v>
      </c>
      <c r="FK28" s="184">
        <f t="shared" si="103"/>
        <v>0</v>
      </c>
      <c r="FL28" s="182"/>
      <c r="FM28" s="182"/>
      <c r="FN28" s="182"/>
      <c r="FO28" s="182"/>
      <c r="FP28" s="182"/>
      <c r="FQ28" s="182"/>
      <c r="FR28" s="182"/>
      <c r="FS28" s="183">
        <f t="shared" si="104"/>
        <v>0</v>
      </c>
      <c r="FT28" s="182"/>
      <c r="FU28" s="182"/>
      <c r="FV28" s="183">
        <f t="shared" si="105"/>
        <v>0</v>
      </c>
      <c r="FW28" s="184">
        <f t="shared" si="106"/>
        <v>0</v>
      </c>
      <c r="FX28" s="182"/>
      <c r="FY28" s="182"/>
      <c r="FZ28" s="182"/>
      <c r="GA28" s="182"/>
      <c r="GB28" s="182">
        <f t="shared" si="107"/>
        <v>0</v>
      </c>
      <c r="GC28" s="182"/>
      <c r="GD28" s="182"/>
      <c r="GE28" s="184">
        <f t="shared" si="108"/>
        <v>0</v>
      </c>
    </row>
    <row r="29" spans="1:187" s="165" customFormat="1" ht="27.75">
      <c r="A29" s="206"/>
      <c r="B29" s="207" t="s">
        <v>292</v>
      </c>
      <c r="C29" s="182">
        <f t="shared" si="71"/>
        <v>71</v>
      </c>
      <c r="D29" s="182"/>
      <c r="E29" s="182"/>
      <c r="F29" s="183">
        <f t="shared" si="72"/>
        <v>0</v>
      </c>
      <c r="G29" s="182"/>
      <c r="H29" s="182"/>
      <c r="I29" s="182"/>
      <c r="J29" s="182"/>
      <c r="K29" s="182"/>
      <c r="L29" s="182"/>
      <c r="M29" s="184">
        <f t="shared" si="73"/>
        <v>0</v>
      </c>
      <c r="N29" s="192"/>
      <c r="O29" s="182"/>
      <c r="P29" s="183">
        <f t="shared" si="74"/>
        <v>0</v>
      </c>
      <c r="Q29" s="182"/>
      <c r="R29" s="182"/>
      <c r="S29" s="182"/>
      <c r="T29" s="183">
        <f t="shared" si="75"/>
        <v>0</v>
      </c>
      <c r="U29" s="182"/>
      <c r="V29" s="182"/>
      <c r="W29" s="182"/>
      <c r="X29" s="183">
        <f t="shared" si="76"/>
        <v>0</v>
      </c>
      <c r="Y29" s="182"/>
      <c r="Z29" s="182"/>
      <c r="AA29" s="183">
        <f t="shared" si="77"/>
        <v>0</v>
      </c>
      <c r="AB29" s="182"/>
      <c r="AC29" s="182"/>
      <c r="AD29" s="182"/>
      <c r="AE29" s="183">
        <f t="shared" si="78"/>
        <v>0</v>
      </c>
      <c r="AF29" s="182"/>
      <c r="AG29" s="182"/>
      <c r="AH29" s="182"/>
      <c r="AI29" s="182"/>
      <c r="AJ29" s="183">
        <f t="shared" si="79"/>
        <v>0</v>
      </c>
      <c r="AK29" s="182"/>
      <c r="AL29" s="182"/>
      <c r="AM29" s="183">
        <f t="shared" si="80"/>
        <v>0</v>
      </c>
      <c r="AN29" s="182"/>
      <c r="AO29" s="183">
        <f t="shared" si="81"/>
        <v>0</v>
      </c>
      <c r="AP29" s="184">
        <f t="shared" si="82"/>
        <v>0</v>
      </c>
      <c r="AQ29" s="182"/>
      <c r="AR29" s="182"/>
      <c r="AS29" s="182"/>
      <c r="AT29" s="184"/>
      <c r="AU29" s="182"/>
      <c r="AV29" s="182"/>
      <c r="AW29" s="182"/>
      <c r="AX29" s="182"/>
      <c r="AY29" s="182"/>
      <c r="AZ29" s="182"/>
      <c r="BA29" s="182"/>
      <c r="BB29" s="182"/>
      <c r="BC29" s="182"/>
      <c r="BD29" s="183">
        <f t="shared" si="83"/>
        <v>0</v>
      </c>
      <c r="BE29" s="182"/>
      <c r="BF29" s="184">
        <f t="shared" si="84"/>
        <v>0</v>
      </c>
      <c r="BG29" s="182"/>
      <c r="BH29" s="182"/>
      <c r="BI29" s="182"/>
      <c r="BJ29" s="182"/>
      <c r="BK29" s="182"/>
      <c r="BL29" s="182"/>
      <c r="BM29" s="182"/>
      <c r="BN29" s="182"/>
      <c r="BO29" s="182"/>
      <c r="BP29" s="183">
        <f t="shared" si="85"/>
        <v>0</v>
      </c>
      <c r="BQ29" s="184">
        <f t="shared" si="86"/>
        <v>0</v>
      </c>
      <c r="BR29" s="182"/>
      <c r="BS29" s="182"/>
      <c r="BT29" s="182"/>
      <c r="BU29" s="182"/>
      <c r="BV29" s="182"/>
      <c r="BW29" s="182"/>
      <c r="BX29" s="183">
        <f t="shared" si="87"/>
        <v>0</v>
      </c>
      <c r="BY29" s="182"/>
      <c r="BZ29" s="182"/>
      <c r="CA29" s="182"/>
      <c r="CB29" s="182"/>
      <c r="CC29" s="182"/>
      <c r="CD29" s="182"/>
      <c r="CE29" s="183">
        <f t="shared" si="88"/>
        <v>0</v>
      </c>
      <c r="CF29" s="182"/>
      <c r="CG29" s="182"/>
      <c r="CH29" s="182"/>
      <c r="CI29" s="182"/>
      <c r="CJ29" s="182"/>
      <c r="CK29" s="182"/>
      <c r="CL29" s="183">
        <f t="shared" si="89"/>
        <v>0</v>
      </c>
      <c r="CM29" s="182"/>
      <c r="CN29" s="184">
        <f t="shared" si="90"/>
        <v>0</v>
      </c>
      <c r="CO29" s="182"/>
      <c r="CP29" s="182"/>
      <c r="CQ29" s="182"/>
      <c r="CR29" s="183">
        <f t="shared" si="91"/>
        <v>0</v>
      </c>
      <c r="CS29" s="182"/>
      <c r="CT29" s="182"/>
      <c r="CU29" s="182"/>
      <c r="CV29" s="182"/>
      <c r="CW29" s="183">
        <f t="shared" si="92"/>
        <v>0</v>
      </c>
      <c r="CX29" s="182"/>
      <c r="CY29" s="184">
        <f t="shared" si="93"/>
        <v>0</v>
      </c>
      <c r="CZ29" s="216">
        <f>CZ10</f>
        <v>0</v>
      </c>
      <c r="DA29" s="216">
        <f>DA10</f>
        <v>10</v>
      </c>
      <c r="DB29" s="216">
        <f>DB10</f>
        <v>54</v>
      </c>
      <c r="DC29" s="183"/>
      <c r="DD29" s="216">
        <f t="shared" ref="DD29:DL29" si="109">DD10</f>
        <v>0</v>
      </c>
      <c r="DE29" s="216">
        <f t="shared" si="109"/>
        <v>0</v>
      </c>
      <c r="DF29" s="216">
        <f t="shared" si="109"/>
        <v>9</v>
      </c>
      <c r="DG29" s="216">
        <f t="shared" si="109"/>
        <v>0</v>
      </c>
      <c r="DH29" s="216">
        <f t="shared" si="109"/>
        <v>15</v>
      </c>
      <c r="DI29" s="216">
        <f t="shared" si="109"/>
        <v>8</v>
      </c>
      <c r="DJ29" s="216">
        <f t="shared" si="109"/>
        <v>1</v>
      </c>
      <c r="DK29" s="216">
        <f t="shared" si="109"/>
        <v>14</v>
      </c>
      <c r="DL29" s="216">
        <f t="shared" si="109"/>
        <v>0</v>
      </c>
      <c r="DM29" s="183">
        <f t="shared" si="94"/>
        <v>47</v>
      </c>
      <c r="DN29" s="184">
        <f t="shared" si="95"/>
        <v>47</v>
      </c>
      <c r="DO29" s="182"/>
      <c r="DP29" s="182"/>
      <c r="DQ29" s="182"/>
      <c r="DR29" s="183">
        <f t="shared" si="96"/>
        <v>0</v>
      </c>
      <c r="DS29" s="182"/>
      <c r="DT29" s="182"/>
      <c r="DU29" s="184">
        <f t="shared" si="97"/>
        <v>0</v>
      </c>
      <c r="DV29" s="182"/>
      <c r="DW29" s="184"/>
      <c r="DX29" s="182"/>
      <c r="DY29" s="216">
        <v>24</v>
      </c>
      <c r="DZ29" s="182"/>
      <c r="EA29" s="182"/>
      <c r="EB29" s="182"/>
      <c r="EC29" s="182"/>
      <c r="ED29" s="183">
        <f t="shared" si="98"/>
        <v>0</v>
      </c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3">
        <f t="shared" si="99"/>
        <v>0</v>
      </c>
      <c r="EQ29" s="184">
        <f t="shared" si="100"/>
        <v>24</v>
      </c>
      <c r="ER29" s="182"/>
      <c r="ES29" s="184">
        <f t="shared" si="101"/>
        <v>0</v>
      </c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3">
        <f t="shared" si="102"/>
        <v>0</v>
      </c>
      <c r="FK29" s="184">
        <f t="shared" si="103"/>
        <v>0</v>
      </c>
      <c r="FL29" s="182"/>
      <c r="FM29" s="182"/>
      <c r="FN29" s="182"/>
      <c r="FO29" s="182"/>
      <c r="FP29" s="182"/>
      <c r="FQ29" s="182"/>
      <c r="FR29" s="182"/>
      <c r="FS29" s="183">
        <f t="shared" si="104"/>
        <v>0</v>
      </c>
      <c r="FT29" s="182"/>
      <c r="FU29" s="182"/>
      <c r="FV29" s="183">
        <f t="shared" si="105"/>
        <v>0</v>
      </c>
      <c r="FW29" s="184">
        <f t="shared" si="106"/>
        <v>0</v>
      </c>
      <c r="FX29" s="182"/>
      <c r="FY29" s="182"/>
      <c r="FZ29" s="182"/>
      <c r="GA29" s="182"/>
      <c r="GB29" s="182">
        <f t="shared" si="107"/>
        <v>0</v>
      </c>
      <c r="GC29" s="182"/>
      <c r="GD29" s="182"/>
      <c r="GE29" s="184">
        <f t="shared" si="108"/>
        <v>0</v>
      </c>
    </row>
    <row r="30" spans="1:187" s="165" customFormat="1" ht="27.75">
      <c r="A30" s="206"/>
      <c r="B30" s="207" t="s">
        <v>293</v>
      </c>
      <c r="C30" s="182">
        <f t="shared" si="71"/>
        <v>53</v>
      </c>
      <c r="D30" s="182"/>
      <c r="E30" s="182"/>
      <c r="F30" s="183">
        <f t="shared" si="72"/>
        <v>0</v>
      </c>
      <c r="G30" s="182"/>
      <c r="H30" s="182"/>
      <c r="I30" s="182"/>
      <c r="J30" s="182"/>
      <c r="K30" s="182"/>
      <c r="L30" s="182"/>
      <c r="M30" s="184">
        <f t="shared" si="73"/>
        <v>0</v>
      </c>
      <c r="N30" s="182"/>
      <c r="O30" s="182"/>
      <c r="P30" s="183">
        <f t="shared" si="74"/>
        <v>0</v>
      </c>
      <c r="Q30" s="182"/>
      <c r="R30" s="216"/>
      <c r="S30" s="216"/>
      <c r="T30" s="183">
        <f t="shared" si="75"/>
        <v>0</v>
      </c>
      <c r="U30" s="215"/>
      <c r="V30" s="182"/>
      <c r="W30" s="182"/>
      <c r="X30" s="183">
        <f t="shared" si="76"/>
        <v>0</v>
      </c>
      <c r="Y30" s="215"/>
      <c r="Z30" s="215"/>
      <c r="AA30" s="183">
        <f t="shared" si="77"/>
        <v>0</v>
      </c>
      <c r="AB30" s="182"/>
      <c r="AC30" s="182"/>
      <c r="AD30" s="182"/>
      <c r="AE30" s="183">
        <f t="shared" si="78"/>
        <v>0</v>
      </c>
      <c r="AF30" s="215"/>
      <c r="AG30" s="215"/>
      <c r="AH30" s="182"/>
      <c r="AI30" s="182"/>
      <c r="AJ30" s="183">
        <f t="shared" si="79"/>
        <v>0</v>
      </c>
      <c r="AK30" s="182"/>
      <c r="AL30" s="182"/>
      <c r="AM30" s="183">
        <f t="shared" si="80"/>
        <v>0</v>
      </c>
      <c r="AN30" s="182"/>
      <c r="AO30" s="183">
        <f t="shared" si="81"/>
        <v>0</v>
      </c>
      <c r="AP30" s="184">
        <f t="shared" si="82"/>
        <v>0</v>
      </c>
      <c r="AQ30" s="182"/>
      <c r="AR30" s="182"/>
      <c r="AS30" s="182"/>
      <c r="AT30" s="184"/>
      <c r="AU30" s="182"/>
      <c r="AV30" s="182"/>
      <c r="AW30" s="182"/>
      <c r="AX30" s="182"/>
      <c r="AY30" s="182"/>
      <c r="AZ30" s="182"/>
      <c r="BA30" s="182"/>
      <c r="BB30" s="182"/>
      <c r="BC30" s="182"/>
      <c r="BD30" s="183">
        <f t="shared" si="83"/>
        <v>0</v>
      </c>
      <c r="BE30" s="182"/>
      <c r="BF30" s="184">
        <f t="shared" si="84"/>
        <v>0</v>
      </c>
      <c r="BG30" s="182"/>
      <c r="BH30" s="182"/>
      <c r="BI30" s="182"/>
      <c r="BJ30" s="182"/>
      <c r="BK30" s="182"/>
      <c r="BL30" s="182"/>
      <c r="BM30" s="182"/>
      <c r="BN30" s="182"/>
      <c r="BO30" s="182"/>
      <c r="BP30" s="183">
        <f t="shared" si="85"/>
        <v>0</v>
      </c>
      <c r="BQ30" s="184">
        <f t="shared" si="86"/>
        <v>0</v>
      </c>
      <c r="BR30" s="182"/>
      <c r="BS30" s="182"/>
      <c r="BT30" s="182"/>
      <c r="BU30" s="182"/>
      <c r="BV30" s="182"/>
      <c r="BW30" s="182"/>
      <c r="BX30" s="183">
        <f t="shared" si="87"/>
        <v>0</v>
      </c>
      <c r="BY30" s="182"/>
      <c r="BZ30" s="182"/>
      <c r="CA30" s="182"/>
      <c r="CB30" s="182"/>
      <c r="CC30" s="182"/>
      <c r="CD30" s="182"/>
      <c r="CE30" s="183">
        <f t="shared" si="88"/>
        <v>0</v>
      </c>
      <c r="CF30" s="216">
        <f>CF10</f>
        <v>17</v>
      </c>
      <c r="CG30" s="182"/>
      <c r="CH30" s="182"/>
      <c r="CI30" s="182"/>
      <c r="CJ30" s="182"/>
      <c r="CK30" s="182"/>
      <c r="CL30" s="183">
        <f t="shared" si="89"/>
        <v>0</v>
      </c>
      <c r="CM30" s="182"/>
      <c r="CN30" s="184">
        <f t="shared" si="90"/>
        <v>17</v>
      </c>
      <c r="CO30" s="182"/>
      <c r="CP30" s="182"/>
      <c r="CQ30" s="182"/>
      <c r="CR30" s="183">
        <f t="shared" si="91"/>
        <v>0</v>
      </c>
      <c r="CS30" s="182"/>
      <c r="CT30" s="182"/>
      <c r="CU30" s="182"/>
      <c r="CV30" s="182"/>
      <c r="CW30" s="183">
        <f t="shared" si="92"/>
        <v>0</v>
      </c>
      <c r="CX30" s="182"/>
      <c r="CY30" s="184">
        <f t="shared" si="93"/>
        <v>0</v>
      </c>
      <c r="CZ30" s="182"/>
      <c r="DA30" s="182"/>
      <c r="DB30" s="182"/>
      <c r="DC30" s="183"/>
      <c r="DD30" s="182"/>
      <c r="DE30" s="182"/>
      <c r="DF30" s="182"/>
      <c r="DG30" s="182"/>
      <c r="DH30" s="182"/>
      <c r="DI30" s="182"/>
      <c r="DJ30" s="182"/>
      <c r="DK30" s="182"/>
      <c r="DL30" s="182"/>
      <c r="DM30" s="183">
        <f t="shared" si="94"/>
        <v>0</v>
      </c>
      <c r="DN30" s="184">
        <f t="shared" si="95"/>
        <v>0</v>
      </c>
      <c r="DO30" s="182"/>
      <c r="DP30" s="182"/>
      <c r="DQ30" s="182"/>
      <c r="DR30" s="183">
        <f t="shared" si="96"/>
        <v>0</v>
      </c>
      <c r="DS30" s="216">
        <f>DS10</f>
        <v>4</v>
      </c>
      <c r="DT30" s="182"/>
      <c r="DU30" s="184">
        <f t="shared" si="97"/>
        <v>4</v>
      </c>
      <c r="DV30" s="182"/>
      <c r="DW30" s="184"/>
      <c r="DX30" s="182"/>
      <c r="DY30" s="182"/>
      <c r="DZ30" s="182"/>
      <c r="EA30" s="182"/>
      <c r="EB30" s="182"/>
      <c r="EC30" s="182"/>
      <c r="ED30" s="183">
        <f t="shared" si="98"/>
        <v>0</v>
      </c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3">
        <f t="shared" si="99"/>
        <v>0</v>
      </c>
      <c r="EQ30" s="184">
        <f t="shared" si="100"/>
        <v>0</v>
      </c>
      <c r="ER30" s="216">
        <f>ER10</f>
        <v>2</v>
      </c>
      <c r="ES30" s="184">
        <f t="shared" si="101"/>
        <v>2</v>
      </c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3">
        <f t="shared" si="102"/>
        <v>0</v>
      </c>
      <c r="FK30" s="184">
        <f t="shared" si="103"/>
        <v>0</v>
      </c>
      <c r="FL30" s="182"/>
      <c r="FM30" s="182"/>
      <c r="FN30" s="182"/>
      <c r="FO30" s="182"/>
      <c r="FP30" s="182"/>
      <c r="FQ30" s="182"/>
      <c r="FR30" s="182"/>
      <c r="FS30" s="183">
        <f t="shared" si="104"/>
        <v>0</v>
      </c>
      <c r="FT30" s="182"/>
      <c r="FU30" s="182"/>
      <c r="FV30" s="183">
        <f t="shared" si="105"/>
        <v>0</v>
      </c>
      <c r="FW30" s="184">
        <f t="shared" si="106"/>
        <v>0</v>
      </c>
      <c r="FX30" s="216">
        <f>FX19</f>
        <v>17</v>
      </c>
      <c r="FY30" s="216">
        <f>FY19</f>
        <v>4</v>
      </c>
      <c r="FZ30" s="216">
        <f>FZ19</f>
        <v>5</v>
      </c>
      <c r="GA30" s="216">
        <f>GA19</f>
        <v>2</v>
      </c>
      <c r="GB30" s="216">
        <f t="shared" si="107"/>
        <v>7</v>
      </c>
      <c r="GC30" s="216">
        <f>GC19</f>
        <v>0</v>
      </c>
      <c r="GD30" s="216">
        <f>GD19</f>
        <v>2</v>
      </c>
      <c r="GE30" s="184">
        <f t="shared" si="108"/>
        <v>30</v>
      </c>
    </row>
    <row r="31" spans="1:187" s="165" customFormat="1" ht="27.75">
      <c r="A31" s="206"/>
      <c r="B31" s="207" t="s">
        <v>294</v>
      </c>
      <c r="C31" s="182">
        <f t="shared" si="71"/>
        <v>3</v>
      </c>
      <c r="D31" s="182"/>
      <c r="E31" s="182"/>
      <c r="F31" s="183">
        <f t="shared" si="72"/>
        <v>0</v>
      </c>
      <c r="G31" s="182"/>
      <c r="H31" s="182"/>
      <c r="I31" s="182"/>
      <c r="J31" s="182"/>
      <c r="K31" s="182"/>
      <c r="L31" s="182"/>
      <c r="M31" s="184">
        <f t="shared" si="73"/>
        <v>0</v>
      </c>
      <c r="N31" s="182"/>
      <c r="O31" s="182"/>
      <c r="P31" s="183">
        <f t="shared" si="74"/>
        <v>0</v>
      </c>
      <c r="Q31" s="182"/>
      <c r="R31" s="182"/>
      <c r="S31" s="182"/>
      <c r="T31" s="183">
        <f t="shared" si="75"/>
        <v>0</v>
      </c>
      <c r="U31" s="182"/>
      <c r="V31" s="182"/>
      <c r="W31" s="182"/>
      <c r="X31" s="183">
        <f t="shared" si="76"/>
        <v>0</v>
      </c>
      <c r="Y31" s="182"/>
      <c r="Z31" s="182"/>
      <c r="AA31" s="183">
        <f t="shared" si="77"/>
        <v>0</v>
      </c>
      <c r="AB31" s="182"/>
      <c r="AC31" s="182"/>
      <c r="AD31" s="182"/>
      <c r="AE31" s="183">
        <f t="shared" si="78"/>
        <v>0</v>
      </c>
      <c r="AF31" s="182"/>
      <c r="AG31" s="182"/>
      <c r="AH31" s="182"/>
      <c r="AI31" s="182"/>
      <c r="AJ31" s="183">
        <f t="shared" si="79"/>
        <v>0</v>
      </c>
      <c r="AK31" s="182"/>
      <c r="AL31" s="182"/>
      <c r="AM31" s="183">
        <f t="shared" si="80"/>
        <v>0</v>
      </c>
      <c r="AN31" s="182"/>
      <c r="AO31" s="183">
        <f t="shared" si="81"/>
        <v>0</v>
      </c>
      <c r="AP31" s="184">
        <f t="shared" si="82"/>
        <v>0</v>
      </c>
      <c r="AQ31" s="182"/>
      <c r="AR31" s="182"/>
      <c r="AS31" s="182"/>
      <c r="AT31" s="184"/>
      <c r="AU31" s="182"/>
      <c r="AV31" s="182"/>
      <c r="AW31" s="182"/>
      <c r="AX31" s="182"/>
      <c r="AY31" s="182"/>
      <c r="AZ31" s="182"/>
      <c r="BA31" s="182"/>
      <c r="BB31" s="182"/>
      <c r="BC31" s="182"/>
      <c r="BD31" s="183">
        <f t="shared" si="83"/>
        <v>0</v>
      </c>
      <c r="BE31" s="182"/>
      <c r="BF31" s="184">
        <f t="shared" si="84"/>
        <v>0</v>
      </c>
      <c r="BG31" s="182"/>
      <c r="BH31" s="182"/>
      <c r="BI31" s="182"/>
      <c r="BJ31" s="182"/>
      <c r="BK31" s="182"/>
      <c r="BL31" s="182"/>
      <c r="BM31" s="182"/>
      <c r="BN31" s="182"/>
      <c r="BO31" s="182"/>
      <c r="BP31" s="183">
        <f t="shared" si="85"/>
        <v>0</v>
      </c>
      <c r="BQ31" s="184">
        <f t="shared" si="86"/>
        <v>0</v>
      </c>
      <c r="BR31" s="182"/>
      <c r="BS31" s="216">
        <f>BS10</f>
        <v>3</v>
      </c>
      <c r="BT31" s="182"/>
      <c r="BU31" s="182"/>
      <c r="BV31" s="182"/>
      <c r="BW31" s="182"/>
      <c r="BX31" s="183">
        <f t="shared" si="87"/>
        <v>0</v>
      </c>
      <c r="BY31" s="182"/>
      <c r="BZ31" s="182"/>
      <c r="CA31" s="182"/>
      <c r="CB31" s="182"/>
      <c r="CC31" s="182"/>
      <c r="CD31" s="182"/>
      <c r="CE31" s="183">
        <f t="shared" si="88"/>
        <v>0</v>
      </c>
      <c r="CF31" s="182"/>
      <c r="CG31" s="182"/>
      <c r="CH31" s="182"/>
      <c r="CI31" s="182"/>
      <c r="CJ31" s="182"/>
      <c r="CK31" s="182"/>
      <c r="CL31" s="183">
        <f t="shared" si="89"/>
        <v>0</v>
      </c>
      <c r="CM31" s="182"/>
      <c r="CN31" s="184">
        <f t="shared" si="90"/>
        <v>3</v>
      </c>
      <c r="CO31" s="182"/>
      <c r="CP31" s="182"/>
      <c r="CQ31" s="182"/>
      <c r="CR31" s="183">
        <f t="shared" si="91"/>
        <v>0</v>
      </c>
      <c r="CS31" s="182"/>
      <c r="CT31" s="182"/>
      <c r="CU31" s="182"/>
      <c r="CV31" s="182"/>
      <c r="CW31" s="183">
        <f t="shared" si="92"/>
        <v>0</v>
      </c>
      <c r="CX31" s="182"/>
      <c r="CY31" s="184">
        <f t="shared" si="93"/>
        <v>0</v>
      </c>
      <c r="CZ31" s="182"/>
      <c r="DA31" s="182"/>
      <c r="DB31" s="182"/>
      <c r="DC31" s="183"/>
      <c r="DD31" s="182"/>
      <c r="DE31" s="182"/>
      <c r="DF31" s="182"/>
      <c r="DG31" s="182"/>
      <c r="DH31" s="182"/>
      <c r="DI31" s="182"/>
      <c r="DJ31" s="182"/>
      <c r="DK31" s="182"/>
      <c r="DL31" s="182"/>
      <c r="DM31" s="183">
        <f t="shared" si="94"/>
        <v>0</v>
      </c>
      <c r="DN31" s="184">
        <f t="shared" si="95"/>
        <v>0</v>
      </c>
      <c r="DO31" s="182"/>
      <c r="DP31" s="182"/>
      <c r="DQ31" s="182"/>
      <c r="DR31" s="183">
        <f t="shared" si="96"/>
        <v>0</v>
      </c>
      <c r="DS31" s="182"/>
      <c r="DT31" s="182"/>
      <c r="DU31" s="184">
        <f t="shared" si="97"/>
        <v>0</v>
      </c>
      <c r="DV31" s="182"/>
      <c r="DW31" s="184"/>
      <c r="DX31" s="182"/>
      <c r="DY31" s="182"/>
      <c r="DZ31" s="182"/>
      <c r="EA31" s="182"/>
      <c r="EB31" s="182"/>
      <c r="EC31" s="182"/>
      <c r="ED31" s="183">
        <f t="shared" si="98"/>
        <v>0</v>
      </c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3">
        <f t="shared" si="99"/>
        <v>0</v>
      </c>
      <c r="EQ31" s="184">
        <f t="shared" si="100"/>
        <v>0</v>
      </c>
      <c r="ER31" s="182"/>
      <c r="ES31" s="184">
        <f t="shared" si="101"/>
        <v>0</v>
      </c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3">
        <f t="shared" si="102"/>
        <v>0</v>
      </c>
      <c r="FK31" s="184">
        <f t="shared" si="103"/>
        <v>0</v>
      </c>
      <c r="FL31" s="182"/>
      <c r="FM31" s="182"/>
      <c r="FN31" s="182"/>
      <c r="FO31" s="182"/>
      <c r="FP31" s="182"/>
      <c r="FQ31" s="182"/>
      <c r="FR31" s="182"/>
      <c r="FS31" s="183">
        <f t="shared" si="104"/>
        <v>0</v>
      </c>
      <c r="FT31" s="182"/>
      <c r="FU31" s="182"/>
      <c r="FV31" s="183">
        <f t="shared" si="105"/>
        <v>0</v>
      </c>
      <c r="FW31" s="184">
        <f t="shared" si="106"/>
        <v>0</v>
      </c>
      <c r="FX31" s="182"/>
      <c r="FY31" s="182"/>
      <c r="FZ31" s="182"/>
      <c r="GA31" s="182"/>
      <c r="GB31" s="182">
        <f t="shared" si="107"/>
        <v>0</v>
      </c>
      <c r="GC31" s="182"/>
      <c r="GD31" s="182"/>
      <c r="GE31" s="184">
        <f t="shared" si="108"/>
        <v>0</v>
      </c>
    </row>
    <row r="32" spans="1:187" s="165" customFormat="1" ht="27.75">
      <c r="A32" s="206"/>
      <c r="B32" s="209" t="s">
        <v>295</v>
      </c>
      <c r="C32" s="182">
        <f t="shared" si="71"/>
        <v>0</v>
      </c>
      <c r="D32" s="182"/>
      <c r="E32" s="182"/>
      <c r="F32" s="183">
        <f t="shared" si="72"/>
        <v>0</v>
      </c>
      <c r="G32" s="182"/>
      <c r="H32" s="182"/>
      <c r="I32" s="182"/>
      <c r="J32" s="182"/>
      <c r="K32" s="182"/>
      <c r="L32" s="182"/>
      <c r="M32" s="184">
        <f t="shared" si="73"/>
        <v>0</v>
      </c>
      <c r="N32" s="182"/>
      <c r="O32" s="182"/>
      <c r="P32" s="183">
        <f t="shared" si="74"/>
        <v>0</v>
      </c>
      <c r="Q32" s="182"/>
      <c r="R32" s="182"/>
      <c r="S32" s="182"/>
      <c r="T32" s="183">
        <f t="shared" si="75"/>
        <v>0</v>
      </c>
      <c r="U32" s="182"/>
      <c r="V32" s="182"/>
      <c r="W32" s="182"/>
      <c r="X32" s="183">
        <f t="shared" si="76"/>
        <v>0</v>
      </c>
      <c r="Y32" s="182"/>
      <c r="Z32" s="182"/>
      <c r="AA32" s="183">
        <f t="shared" si="77"/>
        <v>0</v>
      </c>
      <c r="AB32" s="182"/>
      <c r="AC32" s="182"/>
      <c r="AD32" s="182"/>
      <c r="AE32" s="183">
        <f t="shared" si="78"/>
        <v>0</v>
      </c>
      <c r="AF32" s="182"/>
      <c r="AG32" s="182"/>
      <c r="AH32" s="182"/>
      <c r="AI32" s="182"/>
      <c r="AJ32" s="183">
        <f t="shared" si="79"/>
        <v>0</v>
      </c>
      <c r="AK32" s="182"/>
      <c r="AL32" s="182"/>
      <c r="AM32" s="183">
        <f t="shared" si="80"/>
        <v>0</v>
      </c>
      <c r="AN32" s="182"/>
      <c r="AO32" s="183">
        <f t="shared" si="81"/>
        <v>0</v>
      </c>
      <c r="AP32" s="184">
        <f t="shared" si="82"/>
        <v>0</v>
      </c>
      <c r="AQ32" s="182"/>
      <c r="AR32" s="182"/>
      <c r="AS32" s="182"/>
      <c r="AT32" s="184"/>
      <c r="AU32" s="182"/>
      <c r="AV32" s="182"/>
      <c r="AW32" s="182"/>
      <c r="AX32" s="182"/>
      <c r="AY32" s="182"/>
      <c r="AZ32" s="182"/>
      <c r="BA32" s="182"/>
      <c r="BB32" s="182"/>
      <c r="BC32" s="182"/>
      <c r="BD32" s="183">
        <f t="shared" si="83"/>
        <v>0</v>
      </c>
      <c r="BE32" s="182"/>
      <c r="BF32" s="184">
        <f t="shared" si="84"/>
        <v>0</v>
      </c>
      <c r="BG32" s="182"/>
      <c r="BH32" s="182"/>
      <c r="BI32" s="182"/>
      <c r="BJ32" s="182"/>
      <c r="BK32" s="182"/>
      <c r="BL32" s="182"/>
      <c r="BM32" s="182"/>
      <c r="BN32" s="182"/>
      <c r="BO32" s="182"/>
      <c r="BP32" s="183">
        <f t="shared" si="85"/>
        <v>0</v>
      </c>
      <c r="BQ32" s="184">
        <f t="shared" si="86"/>
        <v>0</v>
      </c>
      <c r="BR32" s="182"/>
      <c r="BS32" s="182"/>
      <c r="BT32" s="182"/>
      <c r="BU32" s="182"/>
      <c r="BV32" s="182"/>
      <c r="BW32" s="182"/>
      <c r="BX32" s="183">
        <f t="shared" si="87"/>
        <v>0</v>
      </c>
      <c r="BY32" s="182"/>
      <c r="BZ32" s="182"/>
      <c r="CA32" s="182"/>
      <c r="CB32" s="182"/>
      <c r="CC32" s="182"/>
      <c r="CD32" s="182"/>
      <c r="CE32" s="183">
        <f t="shared" si="88"/>
        <v>0</v>
      </c>
      <c r="CF32" s="182"/>
      <c r="CG32" s="182"/>
      <c r="CH32" s="182"/>
      <c r="CI32" s="182"/>
      <c r="CJ32" s="182"/>
      <c r="CK32" s="182"/>
      <c r="CL32" s="183">
        <f t="shared" si="89"/>
        <v>0</v>
      </c>
      <c r="CM32" s="182"/>
      <c r="CN32" s="184">
        <f t="shared" si="90"/>
        <v>0</v>
      </c>
      <c r="CO32" s="182"/>
      <c r="CP32" s="182"/>
      <c r="CQ32" s="182"/>
      <c r="CR32" s="183">
        <f t="shared" si="91"/>
        <v>0</v>
      </c>
      <c r="CS32" s="182"/>
      <c r="CT32" s="182"/>
      <c r="CU32" s="182"/>
      <c r="CV32" s="182"/>
      <c r="CW32" s="183">
        <f t="shared" si="92"/>
        <v>0</v>
      </c>
      <c r="CX32" s="182"/>
      <c r="CY32" s="184">
        <f t="shared" si="93"/>
        <v>0</v>
      </c>
      <c r="CZ32" s="182"/>
      <c r="DA32" s="182"/>
      <c r="DB32" s="182"/>
      <c r="DC32" s="183"/>
      <c r="DD32" s="182"/>
      <c r="DE32" s="182"/>
      <c r="DF32" s="182"/>
      <c r="DG32" s="182"/>
      <c r="DH32" s="182"/>
      <c r="DI32" s="182"/>
      <c r="DJ32" s="182"/>
      <c r="DK32" s="182"/>
      <c r="DL32" s="182"/>
      <c r="DM32" s="183">
        <f t="shared" si="94"/>
        <v>0</v>
      </c>
      <c r="DN32" s="184">
        <f t="shared" si="95"/>
        <v>0</v>
      </c>
      <c r="DO32" s="182"/>
      <c r="DP32" s="182"/>
      <c r="DQ32" s="182"/>
      <c r="DR32" s="183">
        <f t="shared" si="96"/>
        <v>0</v>
      </c>
      <c r="DS32" s="182"/>
      <c r="DT32" s="182"/>
      <c r="DU32" s="184">
        <f t="shared" si="97"/>
        <v>0</v>
      </c>
      <c r="DV32" s="182"/>
      <c r="DW32" s="184"/>
      <c r="DX32" s="182"/>
      <c r="DY32" s="182"/>
      <c r="DZ32" s="182"/>
      <c r="EA32" s="182"/>
      <c r="EB32" s="182"/>
      <c r="EC32" s="182"/>
      <c r="ED32" s="183">
        <f t="shared" si="98"/>
        <v>0</v>
      </c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3">
        <f t="shared" si="99"/>
        <v>0</v>
      </c>
      <c r="EQ32" s="184">
        <f t="shared" si="100"/>
        <v>0</v>
      </c>
      <c r="ER32" s="182"/>
      <c r="ES32" s="184">
        <f t="shared" si="101"/>
        <v>0</v>
      </c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3">
        <f t="shared" si="102"/>
        <v>0</v>
      </c>
      <c r="FK32" s="184">
        <f t="shared" si="103"/>
        <v>0</v>
      </c>
      <c r="FL32" s="182"/>
      <c r="FM32" s="182"/>
      <c r="FN32" s="182"/>
      <c r="FO32" s="182"/>
      <c r="FP32" s="182"/>
      <c r="FQ32" s="182"/>
      <c r="FR32" s="182"/>
      <c r="FS32" s="183">
        <f t="shared" si="104"/>
        <v>0</v>
      </c>
      <c r="FT32" s="182"/>
      <c r="FU32" s="182"/>
      <c r="FV32" s="183">
        <f t="shared" si="105"/>
        <v>0</v>
      </c>
      <c r="FW32" s="184">
        <f t="shared" si="106"/>
        <v>0</v>
      </c>
      <c r="FX32" s="182"/>
      <c r="FY32" s="182"/>
      <c r="FZ32" s="182"/>
      <c r="GA32" s="182"/>
      <c r="GB32" s="182">
        <f t="shared" si="107"/>
        <v>0</v>
      </c>
      <c r="GC32" s="182"/>
      <c r="GD32" s="182"/>
      <c r="GE32" s="184">
        <f t="shared" si="108"/>
        <v>0</v>
      </c>
    </row>
    <row r="33" spans="1:187" s="165" customFormat="1" ht="27.75">
      <c r="A33" s="206"/>
      <c r="B33" s="209" t="s">
        <v>296</v>
      </c>
      <c r="C33" s="182">
        <f t="shared" si="71"/>
        <v>29</v>
      </c>
      <c r="D33" s="182"/>
      <c r="E33" s="182"/>
      <c r="F33" s="183">
        <f t="shared" si="72"/>
        <v>0</v>
      </c>
      <c r="G33" s="182"/>
      <c r="H33" s="182"/>
      <c r="I33" s="182"/>
      <c r="J33" s="182"/>
      <c r="K33" s="182"/>
      <c r="L33" s="182"/>
      <c r="M33" s="184">
        <f t="shared" si="73"/>
        <v>0</v>
      </c>
      <c r="N33" s="215"/>
      <c r="O33" s="215"/>
      <c r="P33" s="183">
        <f t="shared" si="74"/>
        <v>0</v>
      </c>
      <c r="Q33" s="216"/>
      <c r="R33" s="182"/>
      <c r="S33" s="182"/>
      <c r="T33" s="183">
        <f t="shared" si="75"/>
        <v>0</v>
      </c>
      <c r="U33" s="182"/>
      <c r="V33" s="182"/>
      <c r="W33" s="182"/>
      <c r="X33" s="183">
        <f t="shared" si="76"/>
        <v>0</v>
      </c>
      <c r="Y33" s="182"/>
      <c r="Z33" s="182"/>
      <c r="AA33" s="183">
        <f t="shared" si="77"/>
        <v>0</v>
      </c>
      <c r="AB33" s="182"/>
      <c r="AC33" s="182"/>
      <c r="AD33" s="182"/>
      <c r="AE33" s="183">
        <f t="shared" si="78"/>
        <v>0</v>
      </c>
      <c r="AF33" s="182"/>
      <c r="AG33" s="182"/>
      <c r="AH33" s="182"/>
      <c r="AI33" s="182"/>
      <c r="AJ33" s="183">
        <f t="shared" si="79"/>
        <v>0</v>
      </c>
      <c r="AK33" s="182"/>
      <c r="AL33" s="182"/>
      <c r="AM33" s="183">
        <f t="shared" si="80"/>
        <v>0</v>
      </c>
      <c r="AN33" s="182"/>
      <c r="AO33" s="183">
        <f t="shared" si="81"/>
        <v>0</v>
      </c>
      <c r="AP33" s="184">
        <f t="shared" si="82"/>
        <v>0</v>
      </c>
      <c r="AQ33" s="182"/>
      <c r="AR33" s="182"/>
      <c r="AS33" s="182"/>
      <c r="AT33" s="184"/>
      <c r="AU33" s="182"/>
      <c r="AV33" s="182"/>
      <c r="AW33" s="182"/>
      <c r="AX33" s="182"/>
      <c r="AY33" s="182"/>
      <c r="AZ33" s="182"/>
      <c r="BA33" s="182"/>
      <c r="BB33" s="182"/>
      <c r="BC33" s="182"/>
      <c r="BD33" s="183">
        <f t="shared" si="83"/>
        <v>0</v>
      </c>
      <c r="BE33" s="182"/>
      <c r="BF33" s="184">
        <f t="shared" si="84"/>
        <v>0</v>
      </c>
      <c r="BG33" s="182"/>
      <c r="BH33" s="182"/>
      <c r="BI33" s="182"/>
      <c r="BJ33" s="182"/>
      <c r="BK33" s="182"/>
      <c r="BL33" s="182"/>
      <c r="BM33" s="182"/>
      <c r="BN33" s="182"/>
      <c r="BO33" s="182"/>
      <c r="BP33" s="183">
        <f t="shared" si="85"/>
        <v>0</v>
      </c>
      <c r="BQ33" s="184">
        <f t="shared" si="86"/>
        <v>0</v>
      </c>
      <c r="BR33" s="182"/>
      <c r="BS33" s="182"/>
      <c r="BT33" s="216">
        <f>BT10</f>
        <v>0</v>
      </c>
      <c r="BU33" s="216">
        <f>BU10</f>
        <v>8</v>
      </c>
      <c r="BV33" s="216">
        <f>BV10</f>
        <v>3</v>
      </c>
      <c r="BW33" s="216">
        <f>BW10</f>
        <v>7</v>
      </c>
      <c r="BX33" s="183">
        <f t="shared" si="87"/>
        <v>18</v>
      </c>
      <c r="BY33" s="182"/>
      <c r="BZ33" s="216">
        <f>BZ10</f>
        <v>6</v>
      </c>
      <c r="CA33" s="216">
        <f>CA10</f>
        <v>0</v>
      </c>
      <c r="CB33" s="216">
        <f>CB10</f>
        <v>1</v>
      </c>
      <c r="CC33" s="216">
        <f>CC10</f>
        <v>0</v>
      </c>
      <c r="CD33" s="182"/>
      <c r="CE33" s="183">
        <f t="shared" si="88"/>
        <v>7</v>
      </c>
      <c r="CF33" s="182"/>
      <c r="CG33" s="216">
        <f>CG10</f>
        <v>0</v>
      </c>
      <c r="CH33" s="216">
        <f>CH10</f>
        <v>4</v>
      </c>
      <c r="CI33" s="182"/>
      <c r="CJ33" s="182"/>
      <c r="CK33" s="182"/>
      <c r="CL33" s="183">
        <f t="shared" si="89"/>
        <v>4</v>
      </c>
      <c r="CM33" s="182"/>
      <c r="CN33" s="184">
        <f t="shared" si="90"/>
        <v>29</v>
      </c>
      <c r="CO33" s="182"/>
      <c r="CP33" s="182"/>
      <c r="CQ33" s="182"/>
      <c r="CR33" s="183">
        <f t="shared" si="91"/>
        <v>0</v>
      </c>
      <c r="CS33" s="182"/>
      <c r="CT33" s="182"/>
      <c r="CU33" s="182"/>
      <c r="CV33" s="182"/>
      <c r="CW33" s="183">
        <f t="shared" si="92"/>
        <v>0</v>
      </c>
      <c r="CX33" s="182"/>
      <c r="CY33" s="184">
        <f t="shared" si="93"/>
        <v>0</v>
      </c>
      <c r="CZ33" s="182"/>
      <c r="DA33" s="182"/>
      <c r="DB33" s="182"/>
      <c r="DC33" s="183"/>
      <c r="DD33" s="182"/>
      <c r="DE33" s="182"/>
      <c r="DF33" s="182"/>
      <c r="DG33" s="182"/>
      <c r="DH33" s="182"/>
      <c r="DI33" s="182"/>
      <c r="DJ33" s="182"/>
      <c r="DK33" s="182"/>
      <c r="DL33" s="182"/>
      <c r="DM33" s="183">
        <f t="shared" si="94"/>
        <v>0</v>
      </c>
      <c r="DN33" s="184">
        <f t="shared" si="95"/>
        <v>0</v>
      </c>
      <c r="DO33" s="182"/>
      <c r="DP33" s="182"/>
      <c r="DQ33" s="182"/>
      <c r="DR33" s="183">
        <f t="shared" si="96"/>
        <v>0</v>
      </c>
      <c r="DS33" s="182"/>
      <c r="DT33" s="182"/>
      <c r="DU33" s="184">
        <f t="shared" si="97"/>
        <v>0</v>
      </c>
      <c r="DV33" s="216">
        <f>DV10</f>
        <v>2</v>
      </c>
      <c r="DW33" s="184"/>
      <c r="DX33" s="182"/>
      <c r="DY33" s="182"/>
      <c r="DZ33" s="182"/>
      <c r="EA33" s="182"/>
      <c r="EB33" s="182"/>
      <c r="EC33" s="182"/>
      <c r="ED33" s="183">
        <f t="shared" si="98"/>
        <v>0</v>
      </c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3">
        <f t="shared" si="99"/>
        <v>0</v>
      </c>
      <c r="EQ33" s="184">
        <f t="shared" si="100"/>
        <v>0</v>
      </c>
      <c r="ER33" s="182"/>
      <c r="ES33" s="184">
        <f t="shared" si="101"/>
        <v>0</v>
      </c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3">
        <f t="shared" si="102"/>
        <v>0</v>
      </c>
      <c r="FK33" s="184">
        <f t="shared" si="103"/>
        <v>0</v>
      </c>
      <c r="FL33" s="182"/>
      <c r="FM33" s="182"/>
      <c r="FN33" s="182"/>
      <c r="FO33" s="182"/>
      <c r="FP33" s="182"/>
      <c r="FQ33" s="182"/>
      <c r="FR33" s="182"/>
      <c r="FS33" s="183">
        <f t="shared" si="104"/>
        <v>0</v>
      </c>
      <c r="FT33" s="182"/>
      <c r="FU33" s="182"/>
      <c r="FV33" s="183">
        <f t="shared" si="105"/>
        <v>0</v>
      </c>
      <c r="FW33" s="184">
        <f t="shared" si="106"/>
        <v>0</v>
      </c>
      <c r="FX33" s="182"/>
      <c r="FY33" s="182"/>
      <c r="FZ33" s="182"/>
      <c r="GA33" s="182"/>
      <c r="GB33" s="182">
        <f t="shared" si="107"/>
        <v>0</v>
      </c>
      <c r="GC33" s="182"/>
      <c r="GD33" s="182"/>
      <c r="GE33" s="184">
        <f t="shared" si="108"/>
        <v>0</v>
      </c>
    </row>
    <row r="34" spans="1:187" s="165" customFormat="1" ht="27.75">
      <c r="A34" s="206"/>
      <c r="B34" s="209" t="s">
        <v>297</v>
      </c>
      <c r="C34" s="182">
        <f t="shared" si="71"/>
        <v>37</v>
      </c>
      <c r="D34" s="182"/>
      <c r="E34" s="182"/>
      <c r="F34" s="183">
        <f t="shared" si="72"/>
        <v>0</v>
      </c>
      <c r="G34" s="182"/>
      <c r="H34" s="182"/>
      <c r="I34" s="182"/>
      <c r="J34" s="182"/>
      <c r="K34" s="182"/>
      <c r="L34" s="182"/>
      <c r="M34" s="184">
        <f t="shared" si="73"/>
        <v>0</v>
      </c>
      <c r="N34" s="182"/>
      <c r="O34" s="182"/>
      <c r="P34" s="183">
        <f t="shared" si="74"/>
        <v>0</v>
      </c>
      <c r="Q34" s="182"/>
      <c r="R34" s="216"/>
      <c r="S34" s="216"/>
      <c r="T34" s="183">
        <f t="shared" si="75"/>
        <v>0</v>
      </c>
      <c r="U34" s="182"/>
      <c r="V34" s="215"/>
      <c r="W34" s="215"/>
      <c r="X34" s="183">
        <f t="shared" si="76"/>
        <v>0</v>
      </c>
      <c r="Y34" s="182"/>
      <c r="Z34" s="182"/>
      <c r="AA34" s="183">
        <f t="shared" si="77"/>
        <v>0</v>
      </c>
      <c r="AB34" s="182"/>
      <c r="AC34" s="182"/>
      <c r="AD34" s="182"/>
      <c r="AE34" s="183">
        <f t="shared" si="78"/>
        <v>0</v>
      </c>
      <c r="AF34" s="215"/>
      <c r="AG34" s="182"/>
      <c r="AH34" s="182"/>
      <c r="AI34" s="182"/>
      <c r="AJ34" s="183">
        <f t="shared" si="79"/>
        <v>0</v>
      </c>
      <c r="AK34" s="182"/>
      <c r="AL34" s="182"/>
      <c r="AM34" s="183">
        <f t="shared" si="80"/>
        <v>0</v>
      </c>
      <c r="AN34" s="182"/>
      <c r="AO34" s="183">
        <f t="shared" si="81"/>
        <v>0</v>
      </c>
      <c r="AP34" s="184">
        <f t="shared" si="82"/>
        <v>0</v>
      </c>
      <c r="AQ34" s="182"/>
      <c r="AR34" s="182"/>
      <c r="AS34" s="182"/>
      <c r="AT34" s="184"/>
      <c r="AU34" s="182"/>
      <c r="AV34" s="182"/>
      <c r="AW34" s="182"/>
      <c r="AX34" s="182"/>
      <c r="AY34" s="182"/>
      <c r="AZ34" s="182"/>
      <c r="BA34" s="182"/>
      <c r="BB34" s="182"/>
      <c r="BC34" s="182"/>
      <c r="BD34" s="183">
        <f t="shared" si="83"/>
        <v>0</v>
      </c>
      <c r="BE34" s="182"/>
      <c r="BF34" s="184">
        <f t="shared" si="84"/>
        <v>0</v>
      </c>
      <c r="BG34" s="182"/>
      <c r="BH34" s="182"/>
      <c r="BI34" s="182"/>
      <c r="BJ34" s="182"/>
      <c r="BK34" s="182"/>
      <c r="BL34" s="182"/>
      <c r="BM34" s="182"/>
      <c r="BN34" s="182"/>
      <c r="BO34" s="182"/>
      <c r="BP34" s="183">
        <f t="shared" si="85"/>
        <v>0</v>
      </c>
      <c r="BQ34" s="184">
        <f t="shared" si="86"/>
        <v>0</v>
      </c>
      <c r="BR34" s="216">
        <f>BR10</f>
        <v>4</v>
      </c>
      <c r="BS34" s="182"/>
      <c r="BT34" s="182"/>
      <c r="BU34" s="182"/>
      <c r="BV34" s="182"/>
      <c r="BW34" s="182"/>
      <c r="BX34" s="183">
        <f t="shared" si="87"/>
        <v>0</v>
      </c>
      <c r="BY34" s="182"/>
      <c r="BZ34" s="182"/>
      <c r="CA34" s="182"/>
      <c r="CB34" s="182"/>
      <c r="CC34" s="182"/>
      <c r="CD34" s="182"/>
      <c r="CE34" s="183">
        <f t="shared" si="88"/>
        <v>0</v>
      </c>
      <c r="CF34" s="182"/>
      <c r="CG34" s="182"/>
      <c r="CH34" s="182"/>
      <c r="CI34" s="182"/>
      <c r="CJ34" s="182"/>
      <c r="CK34" s="182"/>
      <c r="CL34" s="183">
        <f t="shared" si="89"/>
        <v>0</v>
      </c>
      <c r="CM34" s="182"/>
      <c r="CN34" s="184">
        <f t="shared" si="90"/>
        <v>4</v>
      </c>
      <c r="CO34" s="182"/>
      <c r="CP34" s="182"/>
      <c r="CQ34" s="182"/>
      <c r="CR34" s="183">
        <f t="shared" si="91"/>
        <v>0</v>
      </c>
      <c r="CS34" s="182"/>
      <c r="CT34" s="182"/>
      <c r="CU34" s="182"/>
      <c r="CV34" s="182"/>
      <c r="CW34" s="183">
        <f t="shared" si="92"/>
        <v>0</v>
      </c>
      <c r="CX34" s="182"/>
      <c r="CY34" s="184">
        <f t="shared" si="93"/>
        <v>0</v>
      </c>
      <c r="CZ34" s="182"/>
      <c r="DA34" s="182"/>
      <c r="DB34" s="182"/>
      <c r="DC34" s="183"/>
      <c r="DD34" s="182"/>
      <c r="DE34" s="182"/>
      <c r="DF34" s="182"/>
      <c r="DG34" s="182"/>
      <c r="DH34" s="182"/>
      <c r="DI34" s="182"/>
      <c r="DJ34" s="182"/>
      <c r="DK34" s="182"/>
      <c r="DL34" s="182"/>
      <c r="DM34" s="183">
        <f t="shared" si="94"/>
        <v>0</v>
      </c>
      <c r="DN34" s="184">
        <f t="shared" si="95"/>
        <v>0</v>
      </c>
      <c r="DO34" s="182"/>
      <c r="DP34" s="182"/>
      <c r="DQ34" s="182"/>
      <c r="DR34" s="183">
        <f t="shared" si="96"/>
        <v>0</v>
      </c>
      <c r="DS34" s="182"/>
      <c r="DT34" s="182"/>
      <c r="DU34" s="184">
        <f t="shared" si="97"/>
        <v>0</v>
      </c>
      <c r="DV34" s="182"/>
      <c r="DW34" s="184"/>
      <c r="DX34" s="216">
        <f>DX10</f>
        <v>4</v>
      </c>
      <c r="DY34" s="182"/>
      <c r="DZ34" s="216">
        <f>DZ10</f>
        <v>0</v>
      </c>
      <c r="EA34" s="216">
        <f>EA10</f>
        <v>0</v>
      </c>
      <c r="EB34" s="216">
        <f>EB10</f>
        <v>0</v>
      </c>
      <c r="EC34" s="216">
        <f>EC10</f>
        <v>0</v>
      </c>
      <c r="ED34" s="183">
        <f t="shared" si="98"/>
        <v>0</v>
      </c>
      <c r="EE34" s="182"/>
      <c r="EF34" s="216">
        <f t="shared" ref="EF34:EO34" si="110">EF10</f>
        <v>18</v>
      </c>
      <c r="EG34" s="216">
        <f t="shared" si="110"/>
        <v>1</v>
      </c>
      <c r="EH34" s="216">
        <f t="shared" si="110"/>
        <v>1</v>
      </c>
      <c r="EI34" s="216">
        <f t="shared" si="110"/>
        <v>0</v>
      </c>
      <c r="EJ34" s="216">
        <f t="shared" si="110"/>
        <v>0</v>
      </c>
      <c r="EK34" s="216">
        <f t="shared" si="110"/>
        <v>9</v>
      </c>
      <c r="EL34" s="216">
        <f t="shared" si="110"/>
        <v>0</v>
      </c>
      <c r="EM34" s="216">
        <f t="shared" si="110"/>
        <v>0</v>
      </c>
      <c r="EN34" s="216">
        <f t="shared" si="110"/>
        <v>0</v>
      </c>
      <c r="EO34" s="216">
        <f t="shared" si="110"/>
        <v>0</v>
      </c>
      <c r="EP34" s="183">
        <f t="shared" si="99"/>
        <v>11</v>
      </c>
      <c r="EQ34" s="184">
        <f t="shared" si="100"/>
        <v>33</v>
      </c>
      <c r="ER34" s="182"/>
      <c r="ES34" s="184">
        <f t="shared" si="101"/>
        <v>0</v>
      </c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3">
        <f t="shared" si="102"/>
        <v>0</v>
      </c>
      <c r="FK34" s="184">
        <f t="shared" si="103"/>
        <v>0</v>
      </c>
      <c r="FL34" s="182"/>
      <c r="FM34" s="182"/>
      <c r="FN34" s="182"/>
      <c r="FO34" s="182"/>
      <c r="FP34" s="182"/>
      <c r="FQ34" s="182"/>
      <c r="FR34" s="182"/>
      <c r="FS34" s="183">
        <f t="shared" si="104"/>
        <v>0</v>
      </c>
      <c r="FT34" s="182"/>
      <c r="FU34" s="182"/>
      <c r="FV34" s="183">
        <f t="shared" si="105"/>
        <v>0</v>
      </c>
      <c r="FW34" s="184">
        <f t="shared" si="106"/>
        <v>0</v>
      </c>
      <c r="FX34" s="182"/>
      <c r="FY34" s="182"/>
      <c r="FZ34" s="182"/>
      <c r="GA34" s="182"/>
      <c r="GB34" s="182">
        <f t="shared" si="107"/>
        <v>0</v>
      </c>
      <c r="GC34" s="182"/>
      <c r="GD34" s="182"/>
      <c r="GE34" s="184">
        <f t="shared" si="108"/>
        <v>0</v>
      </c>
    </row>
    <row r="35" spans="1:187" s="165" customFormat="1" ht="27.75">
      <c r="A35" s="206"/>
      <c r="B35" s="207" t="s">
        <v>298</v>
      </c>
      <c r="C35" s="182">
        <f t="shared" si="71"/>
        <v>0</v>
      </c>
      <c r="D35" s="182"/>
      <c r="E35" s="182"/>
      <c r="F35" s="183">
        <f t="shared" si="72"/>
        <v>0</v>
      </c>
      <c r="G35" s="182"/>
      <c r="H35" s="182"/>
      <c r="I35" s="182"/>
      <c r="J35" s="182"/>
      <c r="K35" s="182"/>
      <c r="L35" s="182"/>
      <c r="M35" s="184">
        <f t="shared" si="73"/>
        <v>0</v>
      </c>
      <c r="N35" s="215"/>
      <c r="O35" s="215"/>
      <c r="P35" s="183">
        <f t="shared" si="74"/>
        <v>0</v>
      </c>
      <c r="Q35" s="216"/>
      <c r="R35" s="182"/>
      <c r="S35" s="182"/>
      <c r="T35" s="183">
        <f t="shared" si="75"/>
        <v>0</v>
      </c>
      <c r="U35" s="182"/>
      <c r="V35" s="215"/>
      <c r="W35" s="215"/>
      <c r="X35" s="183">
        <f t="shared" si="76"/>
        <v>0</v>
      </c>
      <c r="Y35" s="215"/>
      <c r="Z35" s="215"/>
      <c r="AA35" s="183">
        <f t="shared" si="77"/>
        <v>0</v>
      </c>
      <c r="AB35" s="182"/>
      <c r="AC35" s="182"/>
      <c r="AD35" s="182"/>
      <c r="AE35" s="183">
        <f t="shared" si="78"/>
        <v>0</v>
      </c>
      <c r="AF35" s="182"/>
      <c r="AG35" s="182"/>
      <c r="AH35" s="182"/>
      <c r="AI35" s="182"/>
      <c r="AJ35" s="183">
        <f t="shared" si="79"/>
        <v>0</v>
      </c>
      <c r="AK35" s="182"/>
      <c r="AL35" s="182"/>
      <c r="AM35" s="183">
        <f t="shared" si="80"/>
        <v>0</v>
      </c>
      <c r="AN35" s="182"/>
      <c r="AO35" s="183">
        <f t="shared" si="81"/>
        <v>0</v>
      </c>
      <c r="AP35" s="184">
        <f t="shared" si="82"/>
        <v>0</v>
      </c>
      <c r="AQ35" s="182"/>
      <c r="AR35" s="182"/>
      <c r="AS35" s="182"/>
      <c r="AT35" s="184"/>
      <c r="AU35" s="182"/>
      <c r="AV35" s="182"/>
      <c r="AW35" s="182"/>
      <c r="AX35" s="182"/>
      <c r="AY35" s="182"/>
      <c r="AZ35" s="182"/>
      <c r="BA35" s="182"/>
      <c r="BB35" s="182"/>
      <c r="BC35" s="182"/>
      <c r="BD35" s="183">
        <f t="shared" si="83"/>
        <v>0</v>
      </c>
      <c r="BE35" s="182"/>
      <c r="BF35" s="184">
        <f t="shared" si="84"/>
        <v>0</v>
      </c>
      <c r="BG35" s="182"/>
      <c r="BH35" s="182"/>
      <c r="BI35" s="182"/>
      <c r="BJ35" s="182"/>
      <c r="BK35" s="182"/>
      <c r="BL35" s="182"/>
      <c r="BM35" s="182"/>
      <c r="BN35" s="182"/>
      <c r="BO35" s="182"/>
      <c r="BP35" s="183">
        <f t="shared" si="85"/>
        <v>0</v>
      </c>
      <c r="BQ35" s="184">
        <f t="shared" si="86"/>
        <v>0</v>
      </c>
      <c r="BR35" s="182"/>
      <c r="BS35" s="182"/>
      <c r="BT35" s="182"/>
      <c r="BU35" s="182"/>
      <c r="BV35" s="182"/>
      <c r="BW35" s="182"/>
      <c r="BX35" s="183">
        <f t="shared" si="87"/>
        <v>0</v>
      </c>
      <c r="BY35" s="182"/>
      <c r="BZ35" s="182"/>
      <c r="CA35" s="182"/>
      <c r="CB35" s="182"/>
      <c r="CC35" s="182"/>
      <c r="CD35" s="182"/>
      <c r="CE35" s="183">
        <f t="shared" si="88"/>
        <v>0</v>
      </c>
      <c r="CF35" s="182"/>
      <c r="CG35" s="182"/>
      <c r="CH35" s="182"/>
      <c r="CI35" s="182"/>
      <c r="CJ35" s="182"/>
      <c r="CK35" s="182"/>
      <c r="CL35" s="183">
        <f t="shared" si="89"/>
        <v>0</v>
      </c>
      <c r="CM35" s="182"/>
      <c r="CN35" s="184">
        <f t="shared" si="90"/>
        <v>0</v>
      </c>
      <c r="CO35" s="182"/>
      <c r="CP35" s="182"/>
      <c r="CQ35" s="182"/>
      <c r="CR35" s="183">
        <f t="shared" si="91"/>
        <v>0</v>
      </c>
      <c r="CS35" s="182"/>
      <c r="CT35" s="182"/>
      <c r="CU35" s="182"/>
      <c r="CV35" s="182"/>
      <c r="CW35" s="183">
        <f t="shared" si="92"/>
        <v>0</v>
      </c>
      <c r="CX35" s="182"/>
      <c r="CY35" s="184">
        <f t="shared" si="93"/>
        <v>0</v>
      </c>
      <c r="CZ35" s="182"/>
      <c r="DA35" s="182"/>
      <c r="DB35" s="182"/>
      <c r="DC35" s="183"/>
      <c r="DD35" s="182"/>
      <c r="DE35" s="182"/>
      <c r="DF35" s="182"/>
      <c r="DG35" s="182"/>
      <c r="DH35" s="182"/>
      <c r="DI35" s="182"/>
      <c r="DJ35" s="182"/>
      <c r="DK35" s="182"/>
      <c r="DL35" s="182"/>
      <c r="DM35" s="183">
        <f t="shared" si="94"/>
        <v>0</v>
      </c>
      <c r="DN35" s="184">
        <f t="shared" si="95"/>
        <v>0</v>
      </c>
      <c r="DO35" s="182"/>
      <c r="DP35" s="182"/>
      <c r="DQ35" s="182"/>
      <c r="DR35" s="183">
        <f t="shared" si="96"/>
        <v>0</v>
      </c>
      <c r="DS35" s="182"/>
      <c r="DT35" s="182"/>
      <c r="DU35" s="184">
        <f t="shared" si="97"/>
        <v>0</v>
      </c>
      <c r="DV35" s="182"/>
      <c r="DW35" s="184"/>
      <c r="DX35" s="182"/>
      <c r="DY35" s="182"/>
      <c r="DZ35" s="182"/>
      <c r="EA35" s="182"/>
      <c r="EB35" s="182"/>
      <c r="EC35" s="182"/>
      <c r="ED35" s="183">
        <f t="shared" si="98"/>
        <v>0</v>
      </c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3">
        <f t="shared" si="99"/>
        <v>0</v>
      </c>
      <c r="EQ35" s="184">
        <f t="shared" si="100"/>
        <v>0</v>
      </c>
      <c r="ER35" s="182"/>
      <c r="ES35" s="184">
        <f t="shared" si="101"/>
        <v>0</v>
      </c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3">
        <f t="shared" si="102"/>
        <v>0</v>
      </c>
      <c r="FK35" s="184">
        <f t="shared" si="103"/>
        <v>0</v>
      </c>
      <c r="FL35" s="182"/>
      <c r="FM35" s="182"/>
      <c r="FN35" s="182"/>
      <c r="FO35" s="182"/>
      <c r="FP35" s="182"/>
      <c r="FQ35" s="182"/>
      <c r="FR35" s="182"/>
      <c r="FS35" s="183">
        <f t="shared" si="104"/>
        <v>0</v>
      </c>
      <c r="FT35" s="182"/>
      <c r="FU35" s="182"/>
      <c r="FV35" s="183">
        <f t="shared" si="105"/>
        <v>0</v>
      </c>
      <c r="FW35" s="184">
        <f t="shared" si="106"/>
        <v>0</v>
      </c>
      <c r="FX35" s="182"/>
      <c r="FY35" s="182"/>
      <c r="FZ35" s="182"/>
      <c r="GA35" s="182"/>
      <c r="GB35" s="182">
        <f t="shared" si="107"/>
        <v>0</v>
      </c>
      <c r="GC35" s="182"/>
      <c r="GD35" s="182"/>
      <c r="GE35" s="184">
        <f t="shared" si="108"/>
        <v>0</v>
      </c>
    </row>
    <row r="36" spans="1:187" s="165" customFormat="1" ht="27.75">
      <c r="A36" s="218"/>
      <c r="B36" s="209" t="s">
        <v>299</v>
      </c>
      <c r="C36" s="182">
        <f t="shared" si="71"/>
        <v>33</v>
      </c>
      <c r="D36" s="182"/>
      <c r="E36" s="182"/>
      <c r="F36" s="183">
        <f t="shared" si="72"/>
        <v>0</v>
      </c>
      <c r="G36" s="182"/>
      <c r="H36" s="182"/>
      <c r="I36" s="182"/>
      <c r="J36" s="182"/>
      <c r="K36" s="182"/>
      <c r="L36" s="182"/>
      <c r="M36" s="184">
        <f t="shared" si="73"/>
        <v>0</v>
      </c>
      <c r="N36" s="182"/>
      <c r="O36" s="182"/>
      <c r="P36" s="183">
        <f t="shared" si="74"/>
        <v>0</v>
      </c>
      <c r="Q36" s="182"/>
      <c r="R36" s="216"/>
      <c r="S36" s="216"/>
      <c r="T36" s="183">
        <f t="shared" si="75"/>
        <v>0</v>
      </c>
      <c r="U36" s="215"/>
      <c r="V36" s="182"/>
      <c r="W36" s="182"/>
      <c r="X36" s="183">
        <f t="shared" si="76"/>
        <v>0</v>
      </c>
      <c r="Y36" s="215"/>
      <c r="Z36" s="215"/>
      <c r="AA36" s="183">
        <f t="shared" si="77"/>
        <v>0</v>
      </c>
      <c r="AB36" s="182"/>
      <c r="AC36" s="182"/>
      <c r="AD36" s="182"/>
      <c r="AE36" s="183">
        <f t="shared" si="78"/>
        <v>0</v>
      </c>
      <c r="AF36" s="215"/>
      <c r="AG36" s="182"/>
      <c r="AH36" s="182"/>
      <c r="AI36" s="182"/>
      <c r="AJ36" s="183">
        <f t="shared" si="79"/>
        <v>0</v>
      </c>
      <c r="AK36" s="182"/>
      <c r="AL36" s="182"/>
      <c r="AM36" s="183">
        <f t="shared" si="80"/>
        <v>0</v>
      </c>
      <c r="AN36" s="182"/>
      <c r="AO36" s="183">
        <f t="shared" si="81"/>
        <v>0</v>
      </c>
      <c r="AP36" s="184">
        <f t="shared" si="82"/>
        <v>0</v>
      </c>
      <c r="AQ36" s="182"/>
      <c r="AR36" s="182"/>
      <c r="AS36" s="182"/>
      <c r="AT36" s="184"/>
      <c r="AU36" s="182"/>
      <c r="AV36" s="182"/>
      <c r="AW36" s="182"/>
      <c r="AX36" s="182"/>
      <c r="AY36" s="182"/>
      <c r="AZ36" s="182"/>
      <c r="BA36" s="182"/>
      <c r="BB36" s="182"/>
      <c r="BC36" s="182"/>
      <c r="BD36" s="183">
        <f t="shared" si="83"/>
        <v>0</v>
      </c>
      <c r="BE36" s="182"/>
      <c r="BF36" s="184">
        <f t="shared" si="84"/>
        <v>0</v>
      </c>
      <c r="BG36" s="182"/>
      <c r="BH36" s="182"/>
      <c r="BI36" s="182"/>
      <c r="BJ36" s="182"/>
      <c r="BK36" s="182"/>
      <c r="BL36" s="182"/>
      <c r="BM36" s="182"/>
      <c r="BN36" s="182"/>
      <c r="BO36" s="182"/>
      <c r="BP36" s="183">
        <f t="shared" si="85"/>
        <v>0</v>
      </c>
      <c r="BQ36" s="184">
        <f t="shared" si="86"/>
        <v>0</v>
      </c>
      <c r="BR36" s="182"/>
      <c r="BS36" s="182"/>
      <c r="BT36" s="182"/>
      <c r="BU36" s="182"/>
      <c r="BV36" s="182"/>
      <c r="BW36" s="182"/>
      <c r="BX36" s="183">
        <f t="shared" si="87"/>
        <v>0</v>
      </c>
      <c r="BY36" s="182"/>
      <c r="BZ36" s="182"/>
      <c r="CA36" s="182"/>
      <c r="CB36" s="182"/>
      <c r="CC36" s="182"/>
      <c r="CD36" s="182"/>
      <c r="CE36" s="183">
        <f t="shared" si="88"/>
        <v>0</v>
      </c>
      <c r="CF36" s="182"/>
      <c r="CG36" s="182"/>
      <c r="CH36" s="182"/>
      <c r="CI36" s="182"/>
      <c r="CJ36" s="182"/>
      <c r="CK36" s="182"/>
      <c r="CL36" s="183">
        <f t="shared" si="89"/>
        <v>0</v>
      </c>
      <c r="CM36" s="182"/>
      <c r="CN36" s="184">
        <f t="shared" si="90"/>
        <v>0</v>
      </c>
      <c r="CO36" s="182"/>
      <c r="CP36" s="182"/>
      <c r="CQ36" s="182"/>
      <c r="CR36" s="183">
        <f t="shared" si="91"/>
        <v>0</v>
      </c>
      <c r="CS36" s="182"/>
      <c r="CT36" s="182"/>
      <c r="CU36" s="182"/>
      <c r="CV36" s="182"/>
      <c r="CW36" s="183">
        <f t="shared" si="92"/>
        <v>0</v>
      </c>
      <c r="CX36" s="182"/>
      <c r="CY36" s="184">
        <f t="shared" si="93"/>
        <v>0</v>
      </c>
      <c r="CZ36" s="182"/>
      <c r="DA36" s="182"/>
      <c r="DB36" s="182"/>
      <c r="DC36" s="183"/>
      <c r="DD36" s="182"/>
      <c r="DE36" s="182"/>
      <c r="DF36" s="182"/>
      <c r="DG36" s="182"/>
      <c r="DH36" s="182"/>
      <c r="DI36" s="182"/>
      <c r="DJ36" s="182"/>
      <c r="DK36" s="182"/>
      <c r="DL36" s="182"/>
      <c r="DM36" s="183">
        <f t="shared" si="94"/>
        <v>0</v>
      </c>
      <c r="DN36" s="184">
        <f t="shared" si="95"/>
        <v>0</v>
      </c>
      <c r="DO36" s="182"/>
      <c r="DP36" s="216">
        <f>DP10</f>
        <v>30</v>
      </c>
      <c r="DQ36" s="216">
        <f>DQ10</f>
        <v>3</v>
      </c>
      <c r="DR36" s="183">
        <f t="shared" si="96"/>
        <v>33</v>
      </c>
      <c r="DS36" s="182"/>
      <c r="DT36" s="182"/>
      <c r="DU36" s="184">
        <f t="shared" si="97"/>
        <v>33</v>
      </c>
      <c r="DV36" s="182"/>
      <c r="DW36" s="184"/>
      <c r="DX36" s="182"/>
      <c r="DY36" s="182"/>
      <c r="DZ36" s="182"/>
      <c r="EA36" s="182"/>
      <c r="EB36" s="182"/>
      <c r="EC36" s="182"/>
      <c r="ED36" s="183">
        <f t="shared" si="98"/>
        <v>0</v>
      </c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3">
        <f t="shared" si="99"/>
        <v>0</v>
      </c>
      <c r="EQ36" s="184">
        <f t="shared" si="100"/>
        <v>0</v>
      </c>
      <c r="ER36" s="182"/>
      <c r="ES36" s="184">
        <f t="shared" si="101"/>
        <v>0</v>
      </c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3">
        <f t="shared" si="102"/>
        <v>0</v>
      </c>
      <c r="FK36" s="184">
        <f t="shared" si="103"/>
        <v>0</v>
      </c>
      <c r="FL36" s="182"/>
      <c r="FM36" s="182"/>
      <c r="FN36" s="182"/>
      <c r="FO36" s="182"/>
      <c r="FP36" s="182"/>
      <c r="FQ36" s="182"/>
      <c r="FR36" s="182"/>
      <c r="FS36" s="183">
        <f t="shared" si="104"/>
        <v>0</v>
      </c>
      <c r="FT36" s="182"/>
      <c r="FU36" s="182"/>
      <c r="FV36" s="183">
        <f t="shared" si="105"/>
        <v>0</v>
      </c>
      <c r="FW36" s="184">
        <f t="shared" si="106"/>
        <v>0</v>
      </c>
      <c r="FX36" s="182"/>
      <c r="FY36" s="182"/>
      <c r="FZ36" s="182"/>
      <c r="GA36" s="182"/>
      <c r="GB36" s="182">
        <f t="shared" si="107"/>
        <v>0</v>
      </c>
      <c r="GC36" s="182"/>
      <c r="GD36" s="182"/>
      <c r="GE36" s="184">
        <f t="shared" si="108"/>
        <v>0</v>
      </c>
    </row>
    <row r="37" spans="1:187" s="165" customFormat="1" ht="27.75">
      <c r="A37" s="218"/>
      <c r="B37" s="207" t="s">
        <v>300</v>
      </c>
      <c r="C37" s="182">
        <f t="shared" si="71"/>
        <v>0</v>
      </c>
      <c r="D37" s="182"/>
      <c r="E37" s="182"/>
      <c r="F37" s="183">
        <f t="shared" si="72"/>
        <v>0</v>
      </c>
      <c r="G37" s="182"/>
      <c r="H37" s="182"/>
      <c r="I37" s="182"/>
      <c r="J37" s="182"/>
      <c r="K37" s="182"/>
      <c r="L37" s="182"/>
      <c r="M37" s="184">
        <f t="shared" si="73"/>
        <v>0</v>
      </c>
      <c r="N37" s="215"/>
      <c r="O37" s="215"/>
      <c r="P37" s="183">
        <f t="shared" si="74"/>
        <v>0</v>
      </c>
      <c r="Q37" s="216"/>
      <c r="R37" s="182"/>
      <c r="S37" s="182"/>
      <c r="T37" s="183">
        <f t="shared" si="75"/>
        <v>0</v>
      </c>
      <c r="U37" s="182"/>
      <c r="V37" s="182"/>
      <c r="W37" s="182"/>
      <c r="X37" s="183">
        <f t="shared" si="76"/>
        <v>0</v>
      </c>
      <c r="Y37" s="182"/>
      <c r="Z37" s="182"/>
      <c r="AA37" s="183">
        <f t="shared" si="77"/>
        <v>0</v>
      </c>
      <c r="AB37" s="182"/>
      <c r="AC37" s="182"/>
      <c r="AD37" s="182"/>
      <c r="AE37" s="183">
        <f t="shared" si="78"/>
        <v>0</v>
      </c>
      <c r="AF37" s="182"/>
      <c r="AG37" s="215"/>
      <c r="AH37" s="215"/>
      <c r="AI37" s="215"/>
      <c r="AJ37" s="183">
        <f t="shared" si="79"/>
        <v>0</v>
      </c>
      <c r="AK37" s="215"/>
      <c r="AL37" s="215"/>
      <c r="AM37" s="183">
        <f t="shared" si="80"/>
        <v>0</v>
      </c>
      <c r="AN37" s="215"/>
      <c r="AO37" s="183">
        <f t="shared" si="81"/>
        <v>0</v>
      </c>
      <c r="AP37" s="184">
        <f t="shared" si="82"/>
        <v>0</v>
      </c>
      <c r="AQ37" s="182"/>
      <c r="AR37" s="182"/>
      <c r="AS37" s="182"/>
      <c r="AT37" s="184"/>
      <c r="AU37" s="182"/>
      <c r="AV37" s="182"/>
      <c r="AW37" s="182"/>
      <c r="AX37" s="182"/>
      <c r="AY37" s="182"/>
      <c r="AZ37" s="182"/>
      <c r="BA37" s="182"/>
      <c r="BB37" s="182"/>
      <c r="BC37" s="182"/>
      <c r="BD37" s="183">
        <f t="shared" si="83"/>
        <v>0</v>
      </c>
      <c r="BE37" s="182"/>
      <c r="BF37" s="184">
        <f t="shared" si="84"/>
        <v>0</v>
      </c>
      <c r="BG37" s="182"/>
      <c r="BH37" s="182"/>
      <c r="BI37" s="182"/>
      <c r="BJ37" s="182"/>
      <c r="BK37" s="182"/>
      <c r="BL37" s="182"/>
      <c r="BM37" s="182"/>
      <c r="BN37" s="182"/>
      <c r="BO37" s="182"/>
      <c r="BP37" s="183">
        <f t="shared" si="85"/>
        <v>0</v>
      </c>
      <c r="BQ37" s="184">
        <f t="shared" si="86"/>
        <v>0</v>
      </c>
      <c r="BR37" s="182"/>
      <c r="BS37" s="182"/>
      <c r="BT37" s="182"/>
      <c r="BU37" s="182"/>
      <c r="BV37" s="182"/>
      <c r="BW37" s="182"/>
      <c r="BX37" s="183">
        <f t="shared" si="87"/>
        <v>0</v>
      </c>
      <c r="BY37" s="182"/>
      <c r="BZ37" s="182"/>
      <c r="CA37" s="182"/>
      <c r="CB37" s="182"/>
      <c r="CC37" s="182"/>
      <c r="CD37" s="182"/>
      <c r="CE37" s="183">
        <f t="shared" si="88"/>
        <v>0</v>
      </c>
      <c r="CF37" s="182"/>
      <c r="CG37" s="182"/>
      <c r="CH37" s="182"/>
      <c r="CI37" s="182"/>
      <c r="CJ37" s="182"/>
      <c r="CK37" s="182"/>
      <c r="CL37" s="183">
        <f t="shared" si="89"/>
        <v>0</v>
      </c>
      <c r="CM37" s="182"/>
      <c r="CN37" s="184">
        <f t="shared" si="90"/>
        <v>0</v>
      </c>
      <c r="CO37" s="182"/>
      <c r="CP37" s="182"/>
      <c r="CQ37" s="182"/>
      <c r="CR37" s="183">
        <f t="shared" si="91"/>
        <v>0</v>
      </c>
      <c r="CS37" s="182"/>
      <c r="CT37" s="182"/>
      <c r="CU37" s="182"/>
      <c r="CV37" s="182"/>
      <c r="CW37" s="183">
        <f t="shared" si="92"/>
        <v>0</v>
      </c>
      <c r="CX37" s="182"/>
      <c r="CY37" s="184">
        <f t="shared" si="93"/>
        <v>0</v>
      </c>
      <c r="CZ37" s="182"/>
      <c r="DA37" s="182"/>
      <c r="DB37" s="182"/>
      <c r="DC37" s="183"/>
      <c r="DD37" s="182"/>
      <c r="DE37" s="182"/>
      <c r="DF37" s="182"/>
      <c r="DG37" s="182"/>
      <c r="DH37" s="182"/>
      <c r="DI37" s="182"/>
      <c r="DJ37" s="182"/>
      <c r="DK37" s="182"/>
      <c r="DL37" s="182"/>
      <c r="DM37" s="183">
        <f t="shared" si="94"/>
        <v>0</v>
      </c>
      <c r="DN37" s="184">
        <f t="shared" si="95"/>
        <v>0</v>
      </c>
      <c r="DO37" s="182"/>
      <c r="DP37" s="182"/>
      <c r="DQ37" s="182"/>
      <c r="DR37" s="183">
        <f t="shared" si="96"/>
        <v>0</v>
      </c>
      <c r="DS37" s="182"/>
      <c r="DT37" s="182"/>
      <c r="DU37" s="184">
        <f t="shared" si="97"/>
        <v>0</v>
      </c>
      <c r="DV37" s="182"/>
      <c r="DW37" s="184"/>
      <c r="DX37" s="182"/>
      <c r="DY37" s="182"/>
      <c r="DZ37" s="182"/>
      <c r="EA37" s="182"/>
      <c r="EB37" s="182"/>
      <c r="EC37" s="182"/>
      <c r="ED37" s="183">
        <f t="shared" si="98"/>
        <v>0</v>
      </c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3">
        <f t="shared" si="99"/>
        <v>0</v>
      </c>
      <c r="EQ37" s="184">
        <f t="shared" si="100"/>
        <v>0</v>
      </c>
      <c r="ER37" s="182"/>
      <c r="ES37" s="184">
        <f t="shared" si="101"/>
        <v>0</v>
      </c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3">
        <f t="shared" si="102"/>
        <v>0</v>
      </c>
      <c r="FK37" s="184">
        <f t="shared" si="103"/>
        <v>0</v>
      </c>
      <c r="FL37" s="182"/>
      <c r="FM37" s="182"/>
      <c r="FN37" s="182"/>
      <c r="FO37" s="182"/>
      <c r="FP37" s="182"/>
      <c r="FQ37" s="182"/>
      <c r="FR37" s="182"/>
      <c r="FS37" s="183">
        <f t="shared" si="104"/>
        <v>0</v>
      </c>
      <c r="FT37" s="182"/>
      <c r="FU37" s="182"/>
      <c r="FV37" s="183">
        <f t="shared" si="105"/>
        <v>0</v>
      </c>
      <c r="FW37" s="184">
        <f t="shared" si="106"/>
        <v>0</v>
      </c>
      <c r="FX37" s="182"/>
      <c r="FY37" s="182"/>
      <c r="FZ37" s="182"/>
      <c r="GA37" s="182"/>
      <c r="GB37" s="182">
        <f t="shared" si="107"/>
        <v>0</v>
      </c>
      <c r="GC37" s="182"/>
      <c r="GD37" s="182"/>
      <c r="GE37" s="184">
        <f t="shared" si="108"/>
        <v>0</v>
      </c>
    </row>
    <row r="38" spans="1:187" s="165" customFormat="1" ht="27.75">
      <c r="A38" s="219"/>
      <c r="B38" s="220" t="s">
        <v>301</v>
      </c>
      <c r="C38" s="182">
        <f t="shared" si="71"/>
        <v>44</v>
      </c>
      <c r="D38" s="216">
        <f>D10</f>
        <v>1</v>
      </c>
      <c r="E38" s="216">
        <f>E10</f>
        <v>8</v>
      </c>
      <c r="F38" s="183">
        <f t="shared" si="72"/>
        <v>9</v>
      </c>
      <c r="G38" s="216">
        <f t="shared" ref="G38:L38" si="111">G10</f>
        <v>0</v>
      </c>
      <c r="H38" s="216">
        <f t="shared" si="111"/>
        <v>5</v>
      </c>
      <c r="I38" s="216">
        <f t="shared" si="111"/>
        <v>12</v>
      </c>
      <c r="J38" s="216">
        <f t="shared" si="111"/>
        <v>0</v>
      </c>
      <c r="K38" s="216">
        <f t="shared" si="111"/>
        <v>1</v>
      </c>
      <c r="L38" s="216">
        <f t="shared" si="111"/>
        <v>2</v>
      </c>
      <c r="M38" s="184">
        <f t="shared" si="73"/>
        <v>29</v>
      </c>
      <c r="N38" s="215"/>
      <c r="O38" s="215"/>
      <c r="P38" s="183">
        <f t="shared" si="74"/>
        <v>0</v>
      </c>
      <c r="Q38" s="216"/>
      <c r="R38" s="216"/>
      <c r="S38" s="216"/>
      <c r="T38" s="183">
        <f t="shared" si="75"/>
        <v>0</v>
      </c>
      <c r="U38" s="215"/>
      <c r="V38" s="215"/>
      <c r="W38" s="215"/>
      <c r="X38" s="183">
        <f t="shared" si="76"/>
        <v>0</v>
      </c>
      <c r="Y38" s="215"/>
      <c r="Z38" s="215"/>
      <c r="AA38" s="183">
        <f t="shared" si="77"/>
        <v>0</v>
      </c>
      <c r="AB38" s="215"/>
      <c r="AC38" s="215"/>
      <c r="AD38" s="215"/>
      <c r="AE38" s="183">
        <f t="shared" si="78"/>
        <v>0</v>
      </c>
      <c r="AF38" s="215"/>
      <c r="AG38" s="215"/>
      <c r="AH38" s="215"/>
      <c r="AI38" s="215"/>
      <c r="AJ38" s="183">
        <f t="shared" si="79"/>
        <v>0</v>
      </c>
      <c r="AK38" s="215"/>
      <c r="AL38" s="215"/>
      <c r="AM38" s="183">
        <f t="shared" si="80"/>
        <v>0</v>
      </c>
      <c r="AN38" s="215"/>
      <c r="AO38" s="183">
        <f t="shared" si="81"/>
        <v>0</v>
      </c>
      <c r="AP38" s="184">
        <f t="shared" si="82"/>
        <v>0</v>
      </c>
      <c r="AQ38" s="182"/>
      <c r="AR38" s="182"/>
      <c r="AS38" s="182"/>
      <c r="AT38" s="184"/>
      <c r="AU38" s="182"/>
      <c r="AV38" s="182"/>
      <c r="AW38" s="182"/>
      <c r="AX38" s="182"/>
      <c r="AY38" s="182"/>
      <c r="AZ38" s="182"/>
      <c r="BA38" s="182"/>
      <c r="BB38" s="182"/>
      <c r="BC38" s="182"/>
      <c r="BD38" s="183">
        <f t="shared" si="83"/>
        <v>0</v>
      </c>
      <c r="BE38" s="217">
        <f>BE10</f>
        <v>15</v>
      </c>
      <c r="BF38" s="184">
        <f t="shared" si="84"/>
        <v>15</v>
      </c>
      <c r="BG38" s="182"/>
      <c r="BH38" s="182"/>
      <c r="BI38" s="182"/>
      <c r="BJ38" s="182"/>
      <c r="BK38" s="182"/>
      <c r="BL38" s="182"/>
      <c r="BM38" s="182"/>
      <c r="BN38" s="182"/>
      <c r="BO38" s="182"/>
      <c r="BP38" s="183">
        <f t="shared" si="85"/>
        <v>0</v>
      </c>
      <c r="BQ38" s="184">
        <f t="shared" si="86"/>
        <v>0</v>
      </c>
      <c r="BR38" s="182"/>
      <c r="BS38" s="182"/>
      <c r="BT38" s="182"/>
      <c r="BU38" s="182"/>
      <c r="BV38" s="182"/>
      <c r="BW38" s="182"/>
      <c r="BX38" s="183">
        <f t="shared" si="87"/>
        <v>0</v>
      </c>
      <c r="BY38" s="182"/>
      <c r="BZ38" s="182"/>
      <c r="CA38" s="182"/>
      <c r="CB38" s="182"/>
      <c r="CC38" s="182"/>
      <c r="CD38" s="182"/>
      <c r="CE38" s="183">
        <f t="shared" si="88"/>
        <v>0</v>
      </c>
      <c r="CF38" s="182"/>
      <c r="CG38" s="182"/>
      <c r="CH38" s="182"/>
      <c r="CI38" s="182"/>
      <c r="CJ38" s="182"/>
      <c r="CK38" s="182"/>
      <c r="CL38" s="183">
        <f t="shared" si="89"/>
        <v>0</v>
      </c>
      <c r="CM38" s="182"/>
      <c r="CN38" s="184">
        <f t="shared" si="90"/>
        <v>0</v>
      </c>
      <c r="CO38" s="182"/>
      <c r="CP38" s="182"/>
      <c r="CQ38" s="182"/>
      <c r="CR38" s="183">
        <f t="shared" si="91"/>
        <v>0</v>
      </c>
      <c r="CS38" s="182"/>
      <c r="CT38" s="182"/>
      <c r="CU38" s="182"/>
      <c r="CV38" s="182"/>
      <c r="CW38" s="183">
        <f t="shared" si="92"/>
        <v>0</v>
      </c>
      <c r="CX38" s="182"/>
      <c r="CY38" s="184">
        <f t="shared" si="93"/>
        <v>0</v>
      </c>
      <c r="CZ38" s="182"/>
      <c r="DA38" s="182"/>
      <c r="DB38" s="182"/>
      <c r="DC38" s="183"/>
      <c r="DD38" s="182"/>
      <c r="DE38" s="182"/>
      <c r="DF38" s="182"/>
      <c r="DG38" s="182"/>
      <c r="DH38" s="182"/>
      <c r="DI38" s="182"/>
      <c r="DJ38" s="182"/>
      <c r="DK38" s="182"/>
      <c r="DL38" s="182"/>
      <c r="DM38" s="183">
        <f t="shared" si="94"/>
        <v>0</v>
      </c>
      <c r="DN38" s="184">
        <f t="shared" si="95"/>
        <v>0</v>
      </c>
      <c r="DO38" s="182"/>
      <c r="DP38" s="182"/>
      <c r="DQ38" s="182"/>
      <c r="DR38" s="183">
        <f t="shared" si="96"/>
        <v>0</v>
      </c>
      <c r="DS38" s="182"/>
      <c r="DT38" s="182"/>
      <c r="DU38" s="184">
        <f t="shared" si="97"/>
        <v>0</v>
      </c>
      <c r="DV38" s="182"/>
      <c r="DW38" s="184"/>
      <c r="DX38" s="182"/>
      <c r="DY38" s="182"/>
      <c r="DZ38" s="182"/>
      <c r="EA38" s="182"/>
      <c r="EB38" s="182"/>
      <c r="EC38" s="182"/>
      <c r="ED38" s="183">
        <f t="shared" si="98"/>
        <v>0</v>
      </c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3">
        <f t="shared" si="99"/>
        <v>0</v>
      </c>
      <c r="EQ38" s="184">
        <f t="shared" si="100"/>
        <v>0</v>
      </c>
      <c r="ER38" s="182"/>
      <c r="ES38" s="184">
        <f t="shared" si="101"/>
        <v>0</v>
      </c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3">
        <f t="shared" si="102"/>
        <v>0</v>
      </c>
      <c r="FK38" s="184">
        <f t="shared" si="103"/>
        <v>0</v>
      </c>
      <c r="FL38" s="182"/>
      <c r="FM38" s="182"/>
      <c r="FN38" s="182"/>
      <c r="FO38" s="182"/>
      <c r="FP38" s="182"/>
      <c r="FQ38" s="182"/>
      <c r="FR38" s="182"/>
      <c r="FS38" s="183">
        <f t="shared" si="104"/>
        <v>0</v>
      </c>
      <c r="FT38" s="182"/>
      <c r="FU38" s="182"/>
      <c r="FV38" s="183">
        <f t="shared" si="105"/>
        <v>0</v>
      </c>
      <c r="FW38" s="184">
        <f t="shared" si="106"/>
        <v>0</v>
      </c>
      <c r="FX38" s="182"/>
      <c r="FY38" s="182"/>
      <c r="FZ38" s="182"/>
      <c r="GA38" s="182"/>
      <c r="GB38" s="182">
        <f t="shared" si="107"/>
        <v>0</v>
      </c>
      <c r="GC38" s="182"/>
      <c r="GD38" s="182"/>
      <c r="GE38" s="184">
        <f t="shared" si="108"/>
        <v>0</v>
      </c>
    </row>
    <row r="39" spans="1:187" s="165" customFormat="1" ht="55.5">
      <c r="A39" s="221">
        <v>18</v>
      </c>
      <c r="B39" s="222" t="s">
        <v>302</v>
      </c>
      <c r="C39" s="182">
        <f t="shared" si="71"/>
        <v>174</v>
      </c>
      <c r="D39" s="223"/>
      <c r="E39" s="182"/>
      <c r="F39" s="183">
        <f t="shared" si="72"/>
        <v>0</v>
      </c>
      <c r="G39" s="182"/>
      <c r="H39" s="182"/>
      <c r="I39" s="182"/>
      <c r="J39" s="182"/>
      <c r="K39" s="182"/>
      <c r="L39" s="182"/>
      <c r="M39" s="184">
        <f t="shared" si="73"/>
        <v>0</v>
      </c>
      <c r="N39" s="182"/>
      <c r="O39" s="182"/>
      <c r="P39" s="183">
        <f t="shared" si="74"/>
        <v>0</v>
      </c>
      <c r="Q39" s="182"/>
      <c r="R39" s="182"/>
      <c r="S39" s="182"/>
      <c r="T39" s="183">
        <f t="shared" si="75"/>
        <v>0</v>
      </c>
      <c r="U39" s="182"/>
      <c r="V39" s="182"/>
      <c r="W39" s="182"/>
      <c r="X39" s="183">
        <f t="shared" si="76"/>
        <v>0</v>
      </c>
      <c r="Y39" s="182"/>
      <c r="Z39" s="182"/>
      <c r="AA39" s="183">
        <f t="shared" si="77"/>
        <v>0</v>
      </c>
      <c r="AB39" s="182"/>
      <c r="AC39" s="182"/>
      <c r="AD39" s="182"/>
      <c r="AE39" s="183">
        <f t="shared" si="78"/>
        <v>0</v>
      </c>
      <c r="AF39" s="182"/>
      <c r="AG39" s="182"/>
      <c r="AH39" s="182"/>
      <c r="AI39" s="182"/>
      <c r="AJ39" s="183">
        <f t="shared" si="79"/>
        <v>0</v>
      </c>
      <c r="AK39" s="182"/>
      <c r="AL39" s="182"/>
      <c r="AM39" s="183">
        <f t="shared" si="80"/>
        <v>0</v>
      </c>
      <c r="AN39" s="182"/>
      <c r="AO39" s="183">
        <f t="shared" si="81"/>
        <v>0</v>
      </c>
      <c r="AP39" s="184">
        <f t="shared" si="82"/>
        <v>0</v>
      </c>
      <c r="AQ39" s="182"/>
      <c r="AR39" s="217">
        <f>AR10</f>
        <v>0</v>
      </c>
      <c r="AS39" s="217">
        <f>AS10</f>
        <v>32</v>
      </c>
      <c r="AT39" s="184">
        <f>SUM(AR39:AS39)</f>
        <v>32</v>
      </c>
      <c r="AU39" s="217">
        <f>AU10</f>
        <v>25</v>
      </c>
      <c r="AV39" s="217">
        <f>AV10</f>
        <v>8</v>
      </c>
      <c r="AW39" s="182"/>
      <c r="AX39" s="182"/>
      <c r="AY39" s="182"/>
      <c r="AZ39" s="217">
        <f>AZ10</f>
        <v>0</v>
      </c>
      <c r="BA39" s="217">
        <f>BA10</f>
        <v>4</v>
      </c>
      <c r="BB39" s="182"/>
      <c r="BC39" s="182"/>
      <c r="BD39" s="183">
        <f t="shared" si="83"/>
        <v>37</v>
      </c>
      <c r="BE39" s="182"/>
      <c r="BF39" s="184">
        <f t="shared" si="84"/>
        <v>69</v>
      </c>
      <c r="BG39" s="182"/>
      <c r="BH39" s="182"/>
      <c r="BI39" s="182"/>
      <c r="BJ39" s="182"/>
      <c r="BK39" s="182"/>
      <c r="BL39" s="182"/>
      <c r="BM39" s="182"/>
      <c r="BN39" s="182"/>
      <c r="BO39" s="182"/>
      <c r="BP39" s="183">
        <f t="shared" si="85"/>
        <v>0</v>
      </c>
      <c r="BQ39" s="184">
        <f t="shared" si="86"/>
        <v>0</v>
      </c>
      <c r="BR39" s="182"/>
      <c r="BS39" s="182"/>
      <c r="BT39" s="182"/>
      <c r="BU39" s="182"/>
      <c r="BV39" s="182"/>
      <c r="BW39" s="182"/>
      <c r="BX39" s="183">
        <f t="shared" si="87"/>
        <v>0</v>
      </c>
      <c r="BY39" s="182"/>
      <c r="BZ39" s="182"/>
      <c r="CA39" s="182"/>
      <c r="CB39" s="182"/>
      <c r="CC39" s="182"/>
      <c r="CD39" s="182"/>
      <c r="CE39" s="183">
        <f t="shared" si="88"/>
        <v>0</v>
      </c>
      <c r="CF39" s="182"/>
      <c r="CG39" s="182"/>
      <c r="CH39" s="182"/>
      <c r="CI39" s="182"/>
      <c r="CJ39" s="182"/>
      <c r="CK39" s="182"/>
      <c r="CL39" s="183">
        <f t="shared" si="89"/>
        <v>0</v>
      </c>
      <c r="CM39" s="182"/>
      <c r="CN39" s="184">
        <f t="shared" si="90"/>
        <v>0</v>
      </c>
      <c r="CO39" s="216">
        <f>CO10</f>
        <v>0</v>
      </c>
      <c r="CP39" s="216">
        <f>CP10</f>
        <v>9</v>
      </c>
      <c r="CQ39" s="216">
        <f>CQ10</f>
        <v>4</v>
      </c>
      <c r="CR39" s="224">
        <f t="shared" si="91"/>
        <v>13</v>
      </c>
      <c r="CS39" s="216">
        <f t="shared" ref="CS39:CX39" si="112">CS10</f>
        <v>5</v>
      </c>
      <c r="CT39" s="216">
        <f t="shared" si="112"/>
        <v>6</v>
      </c>
      <c r="CU39" s="216">
        <f t="shared" si="112"/>
        <v>0</v>
      </c>
      <c r="CV39" s="216">
        <f t="shared" si="112"/>
        <v>0</v>
      </c>
      <c r="CW39" s="216">
        <f t="shared" si="112"/>
        <v>0</v>
      </c>
      <c r="CX39" s="216">
        <f t="shared" si="112"/>
        <v>0</v>
      </c>
      <c r="CY39" s="184">
        <f t="shared" si="93"/>
        <v>24</v>
      </c>
      <c r="CZ39" s="182"/>
      <c r="DA39" s="182"/>
      <c r="DB39" s="182"/>
      <c r="DC39" s="183"/>
      <c r="DD39" s="182"/>
      <c r="DE39" s="182"/>
      <c r="DF39" s="182"/>
      <c r="DG39" s="182"/>
      <c r="DH39" s="182"/>
      <c r="DI39" s="182"/>
      <c r="DJ39" s="182"/>
      <c r="DK39" s="182"/>
      <c r="DL39" s="182"/>
      <c r="DM39" s="183">
        <f t="shared" si="94"/>
        <v>0</v>
      </c>
      <c r="DN39" s="184">
        <f t="shared" si="95"/>
        <v>0</v>
      </c>
      <c r="DO39" s="182"/>
      <c r="DP39" s="182"/>
      <c r="DQ39" s="182"/>
      <c r="DR39" s="183">
        <f t="shared" si="96"/>
        <v>0</v>
      </c>
      <c r="DS39" s="182"/>
      <c r="DT39" s="182"/>
      <c r="DU39" s="184">
        <f t="shared" si="97"/>
        <v>0</v>
      </c>
      <c r="DV39" s="182"/>
      <c r="DW39" s="184"/>
      <c r="DX39" s="182"/>
      <c r="DY39" s="182"/>
      <c r="DZ39" s="182"/>
      <c r="EA39" s="182"/>
      <c r="EB39" s="182"/>
      <c r="EC39" s="182"/>
      <c r="ED39" s="183">
        <f t="shared" si="98"/>
        <v>0</v>
      </c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3">
        <f t="shared" si="99"/>
        <v>0</v>
      </c>
      <c r="EQ39" s="184">
        <f t="shared" si="100"/>
        <v>0</v>
      </c>
      <c r="ER39" s="182"/>
      <c r="ES39" s="184">
        <f t="shared" si="101"/>
        <v>0</v>
      </c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3">
        <f t="shared" si="102"/>
        <v>0</v>
      </c>
      <c r="FK39" s="184">
        <f t="shared" si="103"/>
        <v>0</v>
      </c>
      <c r="FL39" s="216"/>
      <c r="FM39" s="216">
        <f t="shared" ref="FM39:FR39" si="113">FM19</f>
        <v>3</v>
      </c>
      <c r="FN39" s="216">
        <f t="shared" si="113"/>
        <v>30</v>
      </c>
      <c r="FO39" s="216">
        <f t="shared" si="113"/>
        <v>0</v>
      </c>
      <c r="FP39" s="216">
        <f t="shared" si="113"/>
        <v>2</v>
      </c>
      <c r="FQ39" s="216">
        <f t="shared" si="113"/>
        <v>21</v>
      </c>
      <c r="FR39" s="216">
        <f t="shared" si="113"/>
        <v>11</v>
      </c>
      <c r="FS39" s="183">
        <f t="shared" si="104"/>
        <v>34</v>
      </c>
      <c r="FT39" s="216">
        <f>FT19</f>
        <v>10</v>
      </c>
      <c r="FU39" s="216">
        <f>FU19</f>
        <v>4</v>
      </c>
      <c r="FV39" s="183">
        <f t="shared" si="105"/>
        <v>14</v>
      </c>
      <c r="FW39" s="184">
        <f t="shared" si="106"/>
        <v>81</v>
      </c>
      <c r="FX39" s="182"/>
      <c r="FY39" s="182"/>
      <c r="FZ39" s="182"/>
      <c r="GA39" s="182"/>
      <c r="GB39" s="182">
        <f t="shared" si="107"/>
        <v>0</v>
      </c>
      <c r="GC39" s="182"/>
      <c r="GD39" s="182"/>
      <c r="GE39" s="184">
        <f t="shared" si="108"/>
        <v>0</v>
      </c>
    </row>
    <row r="40" spans="1:187" s="165" customFormat="1" ht="83.25">
      <c r="A40" s="221">
        <v>19</v>
      </c>
      <c r="B40" s="225" t="s">
        <v>303</v>
      </c>
      <c r="C40" s="182">
        <f t="shared" si="71"/>
        <v>4</v>
      </c>
      <c r="D40" s="223"/>
      <c r="E40" s="182"/>
      <c r="F40" s="183">
        <f t="shared" si="72"/>
        <v>0</v>
      </c>
      <c r="G40" s="182"/>
      <c r="H40" s="182"/>
      <c r="I40" s="182"/>
      <c r="J40" s="182"/>
      <c r="K40" s="182"/>
      <c r="L40" s="182"/>
      <c r="M40" s="184">
        <f t="shared" si="73"/>
        <v>0</v>
      </c>
      <c r="N40" s="182"/>
      <c r="O40" s="182"/>
      <c r="P40" s="183">
        <f t="shared" si="74"/>
        <v>0</v>
      </c>
      <c r="Q40" s="182"/>
      <c r="R40" s="182"/>
      <c r="S40" s="182"/>
      <c r="T40" s="183">
        <f t="shared" si="75"/>
        <v>0</v>
      </c>
      <c r="U40" s="182"/>
      <c r="V40" s="182"/>
      <c r="W40" s="182"/>
      <c r="X40" s="183">
        <f t="shared" si="76"/>
        <v>0</v>
      </c>
      <c r="Y40" s="182"/>
      <c r="Z40" s="182"/>
      <c r="AA40" s="183">
        <f t="shared" si="77"/>
        <v>0</v>
      </c>
      <c r="AB40" s="182"/>
      <c r="AC40" s="182"/>
      <c r="AD40" s="182"/>
      <c r="AE40" s="183">
        <f t="shared" si="78"/>
        <v>0</v>
      </c>
      <c r="AF40" s="182"/>
      <c r="AG40" s="182"/>
      <c r="AH40" s="182"/>
      <c r="AI40" s="182"/>
      <c r="AJ40" s="183">
        <f t="shared" si="79"/>
        <v>0</v>
      </c>
      <c r="AK40" s="182"/>
      <c r="AL40" s="182"/>
      <c r="AM40" s="183">
        <f t="shared" si="80"/>
        <v>0</v>
      </c>
      <c r="AN40" s="182"/>
      <c r="AO40" s="183">
        <f t="shared" si="81"/>
        <v>0</v>
      </c>
      <c r="AP40" s="184">
        <f t="shared" si="82"/>
        <v>0</v>
      </c>
      <c r="AQ40" s="182"/>
      <c r="AR40" s="182"/>
      <c r="AS40" s="182"/>
      <c r="AT40" s="184"/>
      <c r="AU40" s="182"/>
      <c r="AV40" s="182"/>
      <c r="AW40" s="217">
        <f>AW10</f>
        <v>1</v>
      </c>
      <c r="AX40" s="217">
        <f>AX10</f>
        <v>3</v>
      </c>
      <c r="AY40" s="182"/>
      <c r="AZ40" s="182"/>
      <c r="BA40" s="182"/>
      <c r="BB40" s="182"/>
      <c r="BC40" s="182"/>
      <c r="BD40" s="183">
        <f t="shared" si="83"/>
        <v>4</v>
      </c>
      <c r="BE40" s="182"/>
      <c r="BF40" s="183">
        <f t="shared" si="84"/>
        <v>4</v>
      </c>
      <c r="BG40" s="182"/>
      <c r="BH40" s="182"/>
      <c r="BI40" s="182"/>
      <c r="BJ40" s="182"/>
      <c r="BK40" s="182"/>
      <c r="BL40" s="182"/>
      <c r="BM40" s="182"/>
      <c r="BN40" s="182"/>
      <c r="BO40" s="182"/>
      <c r="BP40" s="183">
        <f t="shared" si="85"/>
        <v>0</v>
      </c>
      <c r="BQ40" s="183">
        <f t="shared" si="86"/>
        <v>0</v>
      </c>
      <c r="BR40" s="182"/>
      <c r="BS40" s="182"/>
      <c r="BT40" s="182"/>
      <c r="BU40" s="182"/>
      <c r="BV40" s="182"/>
      <c r="BW40" s="182"/>
      <c r="BX40" s="183">
        <f t="shared" si="87"/>
        <v>0</v>
      </c>
      <c r="BY40" s="182"/>
      <c r="BZ40" s="182"/>
      <c r="CA40" s="182"/>
      <c r="CB40" s="182"/>
      <c r="CC40" s="182"/>
      <c r="CD40" s="182"/>
      <c r="CE40" s="183">
        <f t="shared" si="88"/>
        <v>0</v>
      </c>
      <c r="CF40" s="182"/>
      <c r="CG40" s="182"/>
      <c r="CH40" s="182"/>
      <c r="CI40" s="182"/>
      <c r="CJ40" s="182"/>
      <c r="CK40" s="182"/>
      <c r="CL40" s="183">
        <f t="shared" si="89"/>
        <v>0</v>
      </c>
      <c r="CM40" s="182"/>
      <c r="CN40" s="183">
        <f t="shared" si="90"/>
        <v>0</v>
      </c>
      <c r="CO40" s="182"/>
      <c r="CP40" s="182"/>
      <c r="CQ40" s="182"/>
      <c r="CR40" s="183">
        <f t="shared" si="91"/>
        <v>0</v>
      </c>
      <c r="CS40" s="182"/>
      <c r="CT40" s="182"/>
      <c r="CU40" s="182"/>
      <c r="CV40" s="182"/>
      <c r="CW40" s="183">
        <f>SUM(CU40:CV40)</f>
        <v>0</v>
      </c>
      <c r="CX40" s="182"/>
      <c r="CY40" s="183">
        <f t="shared" si="93"/>
        <v>0</v>
      </c>
      <c r="CZ40" s="182"/>
      <c r="DA40" s="182"/>
      <c r="DB40" s="182"/>
      <c r="DC40" s="183"/>
      <c r="DD40" s="182"/>
      <c r="DE40" s="182"/>
      <c r="DF40" s="182"/>
      <c r="DG40" s="182"/>
      <c r="DH40" s="182"/>
      <c r="DI40" s="182"/>
      <c r="DJ40" s="182"/>
      <c r="DK40" s="182"/>
      <c r="DL40" s="182"/>
      <c r="DM40" s="183">
        <f t="shared" si="94"/>
        <v>0</v>
      </c>
      <c r="DN40" s="184">
        <f t="shared" si="95"/>
        <v>0</v>
      </c>
      <c r="DO40" s="182"/>
      <c r="DP40" s="182"/>
      <c r="DQ40" s="182"/>
      <c r="DR40" s="183">
        <f t="shared" si="96"/>
        <v>0</v>
      </c>
      <c r="DS40" s="182"/>
      <c r="DT40" s="182"/>
      <c r="DU40" s="184">
        <f t="shared" si="97"/>
        <v>0</v>
      </c>
      <c r="DV40" s="182"/>
      <c r="DW40" s="183"/>
      <c r="DX40" s="182"/>
      <c r="DY40" s="182"/>
      <c r="DZ40" s="182"/>
      <c r="EA40" s="182"/>
      <c r="EB40" s="182"/>
      <c r="EC40" s="182"/>
      <c r="ED40" s="183">
        <f t="shared" si="98"/>
        <v>0</v>
      </c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3">
        <f t="shared" si="99"/>
        <v>0</v>
      </c>
      <c r="EQ40" s="183">
        <f t="shared" si="100"/>
        <v>0</v>
      </c>
      <c r="ER40" s="182"/>
      <c r="ES40" s="183">
        <f t="shared" si="101"/>
        <v>0</v>
      </c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3">
        <f t="shared" si="102"/>
        <v>0</v>
      </c>
      <c r="FK40" s="184">
        <f t="shared" si="103"/>
        <v>0</v>
      </c>
      <c r="FL40" s="182"/>
      <c r="FM40" s="182"/>
      <c r="FN40" s="182"/>
      <c r="FO40" s="182"/>
      <c r="FP40" s="182"/>
      <c r="FQ40" s="182"/>
      <c r="FR40" s="182"/>
      <c r="FS40" s="183">
        <f t="shared" si="104"/>
        <v>0</v>
      </c>
      <c r="FT40" s="182"/>
      <c r="FU40" s="182"/>
      <c r="FV40" s="183">
        <f t="shared" si="105"/>
        <v>0</v>
      </c>
      <c r="FW40" s="184">
        <f t="shared" si="106"/>
        <v>0</v>
      </c>
      <c r="FX40" s="182"/>
      <c r="FY40" s="182"/>
      <c r="FZ40" s="182"/>
      <c r="GA40" s="182"/>
      <c r="GB40" s="182">
        <f t="shared" si="107"/>
        <v>0</v>
      </c>
      <c r="GC40" s="182"/>
      <c r="GD40" s="182"/>
      <c r="GE40" s="184">
        <f t="shared" si="108"/>
        <v>0</v>
      </c>
    </row>
    <row r="41" spans="1:187" s="165" customFormat="1" ht="55.5">
      <c r="A41" s="221">
        <v>20</v>
      </c>
      <c r="B41" s="226" t="s">
        <v>304</v>
      </c>
      <c r="C41" s="182">
        <f t="shared" ref="C41:AI41" si="114">C27+C28+C29+C30+C31+C32+C33+C34+C35+C36+C37+C38+C39+C40</f>
        <v>521</v>
      </c>
      <c r="D41" s="182">
        <f t="shared" si="114"/>
        <v>1</v>
      </c>
      <c r="E41" s="182">
        <f t="shared" si="114"/>
        <v>8</v>
      </c>
      <c r="F41" s="183">
        <f t="shared" si="114"/>
        <v>9</v>
      </c>
      <c r="G41" s="182">
        <f t="shared" si="114"/>
        <v>0</v>
      </c>
      <c r="H41" s="182">
        <f t="shared" si="114"/>
        <v>5</v>
      </c>
      <c r="I41" s="182">
        <f t="shared" si="114"/>
        <v>12</v>
      </c>
      <c r="J41" s="182">
        <f t="shared" si="114"/>
        <v>0</v>
      </c>
      <c r="K41" s="182">
        <f t="shared" si="114"/>
        <v>1</v>
      </c>
      <c r="L41" s="182">
        <f t="shared" si="114"/>
        <v>2</v>
      </c>
      <c r="M41" s="183">
        <f t="shared" si="114"/>
        <v>29</v>
      </c>
      <c r="N41" s="182">
        <f t="shared" si="114"/>
        <v>0</v>
      </c>
      <c r="O41" s="182">
        <f t="shared" si="114"/>
        <v>0</v>
      </c>
      <c r="P41" s="183">
        <f t="shared" si="114"/>
        <v>0</v>
      </c>
      <c r="Q41" s="182">
        <f t="shared" si="114"/>
        <v>0</v>
      </c>
      <c r="R41" s="182">
        <f t="shared" si="114"/>
        <v>0</v>
      </c>
      <c r="S41" s="182">
        <f t="shared" si="114"/>
        <v>0</v>
      </c>
      <c r="T41" s="183">
        <f t="shared" si="114"/>
        <v>0</v>
      </c>
      <c r="U41" s="182">
        <f t="shared" si="114"/>
        <v>0</v>
      </c>
      <c r="V41" s="182">
        <f t="shared" si="114"/>
        <v>0</v>
      </c>
      <c r="W41" s="182">
        <f t="shared" si="114"/>
        <v>0</v>
      </c>
      <c r="X41" s="183">
        <f t="shared" si="114"/>
        <v>0</v>
      </c>
      <c r="Y41" s="182">
        <f t="shared" si="114"/>
        <v>0</v>
      </c>
      <c r="Z41" s="182">
        <f t="shared" si="114"/>
        <v>0</v>
      </c>
      <c r="AA41" s="183">
        <f t="shared" si="114"/>
        <v>0</v>
      </c>
      <c r="AB41" s="182">
        <f t="shared" si="114"/>
        <v>0</v>
      </c>
      <c r="AC41" s="182">
        <f t="shared" si="114"/>
        <v>0</v>
      </c>
      <c r="AD41" s="182">
        <f t="shared" si="114"/>
        <v>0</v>
      </c>
      <c r="AE41" s="183">
        <f t="shared" si="114"/>
        <v>0</v>
      </c>
      <c r="AF41" s="182">
        <f t="shared" si="114"/>
        <v>0</v>
      </c>
      <c r="AG41" s="182">
        <f t="shared" si="114"/>
        <v>0</v>
      </c>
      <c r="AH41" s="182">
        <f t="shared" si="114"/>
        <v>0</v>
      </c>
      <c r="AI41" s="182">
        <f t="shared" si="114"/>
        <v>0</v>
      </c>
      <c r="AJ41" s="183">
        <f t="shared" si="79"/>
        <v>0</v>
      </c>
      <c r="AK41" s="182">
        <f>AK27+AK28+AK29+AK30+AK31+AK32+AK33+AK34+AK35+AK36+AK37+AK38+AK39+AK40</f>
        <v>0</v>
      </c>
      <c r="AL41" s="182">
        <f>AL27+AL28+AL29+AL30+AL31+AL32+AL33+AL34+AL35+AL36+AL37+AL38+AL39+AL40</f>
        <v>0</v>
      </c>
      <c r="AM41" s="183">
        <f t="shared" si="80"/>
        <v>0</v>
      </c>
      <c r="AN41" s="182">
        <f>AN27+AN28+AN29+AN30+AN31+AN32+AN33+AN34+AN35+AN36+AN37+AN38+AN39+AN40</f>
        <v>0</v>
      </c>
      <c r="AO41" s="183">
        <f t="shared" si="81"/>
        <v>0</v>
      </c>
      <c r="AP41" s="183">
        <f t="shared" ref="AP41:DA41" si="115">AP27+AP28+AP29+AP30+AP31+AP32+AP33+AP34+AP35+AP36+AP37+AP38+AP39+AP40</f>
        <v>0</v>
      </c>
      <c r="AQ41" s="182">
        <f t="shared" si="115"/>
        <v>2</v>
      </c>
      <c r="AR41" s="182">
        <f t="shared" si="115"/>
        <v>0</v>
      </c>
      <c r="AS41" s="182">
        <f t="shared" si="115"/>
        <v>32</v>
      </c>
      <c r="AT41" s="183">
        <f>AT27+AT28+AT29+AT30+AT31+AT32+AT33+AT34+AT35+AT36+AT37+AT38+AT39+AT40</f>
        <v>32</v>
      </c>
      <c r="AU41" s="182">
        <f t="shared" si="115"/>
        <v>25</v>
      </c>
      <c r="AV41" s="182">
        <f t="shared" si="115"/>
        <v>8</v>
      </c>
      <c r="AW41" s="182">
        <f t="shared" si="115"/>
        <v>1</v>
      </c>
      <c r="AX41" s="182">
        <f t="shared" si="115"/>
        <v>3</v>
      </c>
      <c r="AY41" s="182">
        <f t="shared" si="115"/>
        <v>8</v>
      </c>
      <c r="AZ41" s="182">
        <f t="shared" si="115"/>
        <v>0</v>
      </c>
      <c r="BA41" s="182">
        <f t="shared" si="115"/>
        <v>4</v>
      </c>
      <c r="BB41" s="182">
        <f t="shared" si="115"/>
        <v>23</v>
      </c>
      <c r="BC41" s="182">
        <f t="shared" si="115"/>
        <v>0</v>
      </c>
      <c r="BD41" s="183">
        <f t="shared" si="115"/>
        <v>72</v>
      </c>
      <c r="BE41" s="182">
        <f t="shared" si="115"/>
        <v>15</v>
      </c>
      <c r="BF41" s="183">
        <f t="shared" si="115"/>
        <v>121</v>
      </c>
      <c r="BG41" s="182">
        <f t="shared" si="115"/>
        <v>0</v>
      </c>
      <c r="BH41" s="182">
        <f t="shared" si="115"/>
        <v>0</v>
      </c>
      <c r="BI41" s="182">
        <f t="shared" si="115"/>
        <v>0</v>
      </c>
      <c r="BJ41" s="182">
        <f t="shared" si="115"/>
        <v>0</v>
      </c>
      <c r="BK41" s="182">
        <f t="shared" si="115"/>
        <v>0</v>
      </c>
      <c r="BL41" s="182">
        <f t="shared" si="115"/>
        <v>0</v>
      </c>
      <c r="BM41" s="182">
        <f t="shared" si="115"/>
        <v>0</v>
      </c>
      <c r="BN41" s="182">
        <f t="shared" si="115"/>
        <v>0</v>
      </c>
      <c r="BO41" s="182">
        <f t="shared" si="115"/>
        <v>0</v>
      </c>
      <c r="BP41" s="183">
        <f t="shared" si="115"/>
        <v>0</v>
      </c>
      <c r="BQ41" s="183">
        <f t="shared" si="115"/>
        <v>0</v>
      </c>
      <c r="BR41" s="182">
        <f t="shared" si="115"/>
        <v>4</v>
      </c>
      <c r="BS41" s="182">
        <f t="shared" si="115"/>
        <v>3</v>
      </c>
      <c r="BT41" s="182">
        <f t="shared" si="115"/>
        <v>0</v>
      </c>
      <c r="BU41" s="182">
        <f t="shared" si="115"/>
        <v>8</v>
      </c>
      <c r="BV41" s="182">
        <f t="shared" si="115"/>
        <v>3</v>
      </c>
      <c r="BW41" s="182">
        <f t="shared" si="115"/>
        <v>7</v>
      </c>
      <c r="BX41" s="183">
        <f t="shared" si="115"/>
        <v>18</v>
      </c>
      <c r="BY41" s="182">
        <f t="shared" si="115"/>
        <v>9</v>
      </c>
      <c r="BZ41" s="182">
        <f t="shared" si="115"/>
        <v>6</v>
      </c>
      <c r="CA41" s="182">
        <f t="shared" si="115"/>
        <v>0</v>
      </c>
      <c r="CB41" s="182">
        <f t="shared" si="115"/>
        <v>1</v>
      </c>
      <c r="CC41" s="182">
        <f t="shared" si="115"/>
        <v>0</v>
      </c>
      <c r="CD41" s="182">
        <f t="shared" si="115"/>
        <v>4</v>
      </c>
      <c r="CE41" s="183">
        <f t="shared" si="115"/>
        <v>11</v>
      </c>
      <c r="CF41" s="182">
        <f t="shared" si="115"/>
        <v>17</v>
      </c>
      <c r="CG41" s="182">
        <f t="shared" si="115"/>
        <v>0</v>
      </c>
      <c r="CH41" s="182">
        <f t="shared" si="115"/>
        <v>4</v>
      </c>
      <c r="CI41" s="182">
        <f t="shared" si="115"/>
        <v>5</v>
      </c>
      <c r="CJ41" s="182">
        <f t="shared" si="115"/>
        <v>0</v>
      </c>
      <c r="CK41" s="182">
        <f t="shared" si="115"/>
        <v>2</v>
      </c>
      <c r="CL41" s="183">
        <f t="shared" si="115"/>
        <v>11</v>
      </c>
      <c r="CM41" s="182">
        <f t="shared" si="115"/>
        <v>1</v>
      </c>
      <c r="CN41" s="183">
        <f t="shared" si="115"/>
        <v>74</v>
      </c>
      <c r="CO41" s="182">
        <f t="shared" si="115"/>
        <v>0</v>
      </c>
      <c r="CP41" s="182">
        <f t="shared" si="115"/>
        <v>9</v>
      </c>
      <c r="CQ41" s="182">
        <f t="shared" si="115"/>
        <v>4</v>
      </c>
      <c r="CR41" s="183">
        <f t="shared" si="115"/>
        <v>13</v>
      </c>
      <c r="CS41" s="182">
        <f t="shared" si="115"/>
        <v>5</v>
      </c>
      <c r="CT41" s="182">
        <f t="shared" si="115"/>
        <v>6</v>
      </c>
      <c r="CU41" s="182">
        <f t="shared" si="115"/>
        <v>0</v>
      </c>
      <c r="CV41" s="182">
        <f t="shared" si="115"/>
        <v>0</v>
      </c>
      <c r="CW41" s="183">
        <f t="shared" si="115"/>
        <v>0</v>
      </c>
      <c r="CX41" s="182">
        <f t="shared" si="115"/>
        <v>0</v>
      </c>
      <c r="CY41" s="183">
        <f t="shared" si="115"/>
        <v>24</v>
      </c>
      <c r="CZ41" s="182">
        <f t="shared" si="115"/>
        <v>0</v>
      </c>
      <c r="DA41" s="182">
        <f t="shared" si="115"/>
        <v>10</v>
      </c>
      <c r="DB41" s="182">
        <f t="shared" ref="DB41:DL41" si="116">DB27+DB28+DB29+DB30+DB31+DB32+DB33+DB34+DB35+DB36+DB37+DB38+DB39+DB40</f>
        <v>54</v>
      </c>
      <c r="DC41" s="183">
        <f t="shared" si="116"/>
        <v>0</v>
      </c>
      <c r="DD41" s="182">
        <f t="shared" si="116"/>
        <v>0</v>
      </c>
      <c r="DE41" s="182">
        <f t="shared" si="116"/>
        <v>0</v>
      </c>
      <c r="DF41" s="182">
        <f t="shared" si="116"/>
        <v>9</v>
      </c>
      <c r="DG41" s="182">
        <f t="shared" si="116"/>
        <v>0</v>
      </c>
      <c r="DH41" s="182">
        <f t="shared" si="116"/>
        <v>15</v>
      </c>
      <c r="DI41" s="182">
        <f t="shared" si="116"/>
        <v>8</v>
      </c>
      <c r="DJ41" s="182">
        <f t="shared" si="116"/>
        <v>1</v>
      </c>
      <c r="DK41" s="182">
        <f t="shared" si="116"/>
        <v>14</v>
      </c>
      <c r="DL41" s="182">
        <f t="shared" si="116"/>
        <v>0</v>
      </c>
      <c r="DM41" s="183">
        <f t="shared" si="94"/>
        <v>47</v>
      </c>
      <c r="DN41" s="183">
        <f t="shared" si="95"/>
        <v>47</v>
      </c>
      <c r="DO41" s="182">
        <f>DO27+DO28+DO29+DO30+DO31+DO32+DO33+DO34+DO35+DO36+DO37+DO38+DO39+DO40</f>
        <v>4</v>
      </c>
      <c r="DP41" s="182">
        <f>DP27+DP28+DP29+DP30+DP31+DP32+DP33+DP34+DP35+DP36+DP37+DP38+DP39+DP40</f>
        <v>30</v>
      </c>
      <c r="DQ41" s="182">
        <f>DQ27+DQ28+DQ29+DQ30+DQ31+DQ32+DQ33+DQ34+DQ35+DQ36+DQ37+DQ38+DQ39+DQ40</f>
        <v>3</v>
      </c>
      <c r="DR41" s="183">
        <f t="shared" si="96"/>
        <v>33</v>
      </c>
      <c r="DS41" s="182">
        <f>DS27+DS28+DS29+DS30+DS31+DS32+DS33+DS34+DS35+DS36+DS37+DS38+DS39+DS40</f>
        <v>4</v>
      </c>
      <c r="DT41" s="182">
        <f>DT27+DT28+DT29+DT30+DT31+DT32+DT33+DT34+DT35+DT36+DT37+DT38+DT39+DT40</f>
        <v>8</v>
      </c>
      <c r="DU41" s="183">
        <f t="shared" si="97"/>
        <v>49</v>
      </c>
      <c r="DV41" s="182">
        <f t="shared" ref="DV41:EC41" si="117">DV27+DV28+DV29+DV30+DV31+DV32+DV33+DV34+DV35+DV36+DV37+DV38+DV39+DV40</f>
        <v>2</v>
      </c>
      <c r="DW41" s="183">
        <f t="shared" si="117"/>
        <v>0</v>
      </c>
      <c r="DX41" s="182">
        <f t="shared" si="117"/>
        <v>4</v>
      </c>
      <c r="DY41" s="182">
        <f t="shared" si="117"/>
        <v>24</v>
      </c>
      <c r="DZ41" s="182">
        <f t="shared" si="117"/>
        <v>0</v>
      </c>
      <c r="EA41" s="182">
        <f t="shared" si="117"/>
        <v>0</v>
      </c>
      <c r="EB41" s="182">
        <f t="shared" si="117"/>
        <v>0</v>
      </c>
      <c r="EC41" s="182">
        <f t="shared" si="117"/>
        <v>0</v>
      </c>
      <c r="ED41" s="183">
        <f t="shared" si="98"/>
        <v>0</v>
      </c>
      <c r="EE41" s="182">
        <f t="shared" ref="EE41:EO41" si="118">EE27+EE28+EE29+EE30+EE31+EE32+EE33+EE34+EE35+EE36+EE37+EE38+EE39+EE40</f>
        <v>7</v>
      </c>
      <c r="EF41" s="182">
        <f t="shared" si="118"/>
        <v>18</v>
      </c>
      <c r="EG41" s="182">
        <f t="shared" si="118"/>
        <v>1</v>
      </c>
      <c r="EH41" s="182">
        <f t="shared" si="118"/>
        <v>1</v>
      </c>
      <c r="EI41" s="182">
        <f t="shared" si="118"/>
        <v>0</v>
      </c>
      <c r="EJ41" s="182">
        <f t="shared" si="118"/>
        <v>0</v>
      </c>
      <c r="EK41" s="182">
        <f t="shared" si="118"/>
        <v>9</v>
      </c>
      <c r="EL41" s="182">
        <f t="shared" si="118"/>
        <v>0</v>
      </c>
      <c r="EM41" s="182">
        <f t="shared" si="118"/>
        <v>0</v>
      </c>
      <c r="EN41" s="182">
        <f t="shared" si="118"/>
        <v>0</v>
      </c>
      <c r="EO41" s="182">
        <f t="shared" si="118"/>
        <v>0</v>
      </c>
      <c r="EP41" s="183">
        <f t="shared" si="99"/>
        <v>11</v>
      </c>
      <c r="EQ41" s="183">
        <f t="shared" ref="EQ41:FI41" si="119">EQ27+EQ28+EQ29+EQ30+EQ31+EQ32+EQ33+EQ34+EQ35+EQ36+EQ37+EQ38+EQ39+EQ40</f>
        <v>64</v>
      </c>
      <c r="ER41" s="182">
        <f t="shared" si="119"/>
        <v>2</v>
      </c>
      <c r="ES41" s="183">
        <f t="shared" si="119"/>
        <v>2</v>
      </c>
      <c r="ET41" s="182">
        <f t="shared" si="119"/>
        <v>0</v>
      </c>
      <c r="EU41" s="182">
        <f t="shared" si="119"/>
        <v>0</v>
      </c>
      <c r="EV41" s="182">
        <f t="shared" si="119"/>
        <v>0</v>
      </c>
      <c r="EW41" s="182">
        <f t="shared" si="119"/>
        <v>0</v>
      </c>
      <c r="EX41" s="182">
        <f t="shared" si="119"/>
        <v>0</v>
      </c>
      <c r="EY41" s="182">
        <f t="shared" si="119"/>
        <v>0</v>
      </c>
      <c r="EZ41" s="182">
        <f t="shared" si="119"/>
        <v>0</v>
      </c>
      <c r="FA41" s="182">
        <f t="shared" si="119"/>
        <v>0</v>
      </c>
      <c r="FB41" s="182">
        <f t="shared" si="119"/>
        <v>0</v>
      </c>
      <c r="FC41" s="182">
        <f t="shared" si="119"/>
        <v>0</v>
      </c>
      <c r="FD41" s="182">
        <f t="shared" si="119"/>
        <v>0</v>
      </c>
      <c r="FE41" s="182">
        <f t="shared" si="119"/>
        <v>0</v>
      </c>
      <c r="FF41" s="182">
        <f t="shared" si="119"/>
        <v>0</v>
      </c>
      <c r="FG41" s="182">
        <f t="shared" si="119"/>
        <v>0</v>
      </c>
      <c r="FH41" s="182">
        <f t="shared" si="119"/>
        <v>0</v>
      </c>
      <c r="FI41" s="182">
        <f t="shared" si="119"/>
        <v>0</v>
      </c>
      <c r="FJ41" s="183">
        <f t="shared" si="102"/>
        <v>0</v>
      </c>
      <c r="FK41" s="183">
        <f t="shared" ref="FK41:FR41" si="120">FK27+FK28+FK29+FK30+FK31+FK32+FK33+FK34+FK35+FK36+FK37+FK38+FK39+FK40</f>
        <v>0</v>
      </c>
      <c r="FL41" s="182">
        <f t="shared" si="120"/>
        <v>0</v>
      </c>
      <c r="FM41" s="182">
        <f t="shared" si="120"/>
        <v>3</v>
      </c>
      <c r="FN41" s="182">
        <f t="shared" si="120"/>
        <v>30</v>
      </c>
      <c r="FO41" s="182">
        <f t="shared" si="120"/>
        <v>0</v>
      </c>
      <c r="FP41" s="182">
        <f t="shared" si="120"/>
        <v>2</v>
      </c>
      <c r="FQ41" s="182">
        <f t="shared" si="120"/>
        <v>21</v>
      </c>
      <c r="FR41" s="182">
        <f t="shared" si="120"/>
        <v>11</v>
      </c>
      <c r="FS41" s="183">
        <f t="shared" si="104"/>
        <v>34</v>
      </c>
      <c r="FT41" s="182">
        <f>FT27+FT28+FT29+FT30+FT31+FT32+FT33+FT34+FT35+FT36+FT37+FT38+FT39+FT40</f>
        <v>10</v>
      </c>
      <c r="FU41" s="182">
        <f>FU27+FU28+FU29+FU30+FU31+FU32+FU33+FU34+FU35+FU36+FU37+FU38+FU39+FU40</f>
        <v>4</v>
      </c>
      <c r="FV41" s="183">
        <f>FV27+FV28+FV29+FV30+FV31+FV32+FV33+FV34+FV35+FV36+FV37+FV38+FV39+FV40</f>
        <v>14</v>
      </c>
      <c r="FW41" s="183">
        <f t="shared" si="106"/>
        <v>81</v>
      </c>
      <c r="FX41" s="182">
        <f t="shared" ref="FX41:GE41" si="121">FX27+FX28+FX29+FX30+FX31+FX32+FX33+FX34+FX35+FX36+FX37+FX38+FX39+FX40</f>
        <v>17</v>
      </c>
      <c r="FY41" s="182">
        <f t="shared" si="121"/>
        <v>4</v>
      </c>
      <c r="FZ41" s="182">
        <f t="shared" si="121"/>
        <v>5</v>
      </c>
      <c r="GA41" s="182">
        <f t="shared" si="121"/>
        <v>2</v>
      </c>
      <c r="GB41" s="182">
        <f t="shared" si="121"/>
        <v>7</v>
      </c>
      <c r="GC41" s="182">
        <f t="shared" si="121"/>
        <v>0</v>
      </c>
      <c r="GD41" s="182">
        <f t="shared" si="121"/>
        <v>2</v>
      </c>
      <c r="GE41" s="183">
        <f t="shared" si="121"/>
        <v>30</v>
      </c>
    </row>
    <row r="42" spans="1:187" s="199" customFormat="1" ht="55.5">
      <c r="A42" s="227"/>
      <c r="B42" s="228" t="s">
        <v>305</v>
      </c>
      <c r="C42" s="229">
        <f t="shared" ref="C42:BN42" si="122">C41*100/C7</f>
        <v>26.115288220551378</v>
      </c>
      <c r="D42" s="229">
        <f t="shared" si="122"/>
        <v>100</v>
      </c>
      <c r="E42" s="229">
        <f t="shared" si="122"/>
        <v>72.727272727272734</v>
      </c>
      <c r="F42" s="229">
        <f t="shared" si="122"/>
        <v>75</v>
      </c>
      <c r="G42" s="229">
        <f t="shared" si="122"/>
        <v>0</v>
      </c>
      <c r="H42" s="229">
        <f t="shared" si="122"/>
        <v>62.5</v>
      </c>
      <c r="I42" s="229">
        <f t="shared" si="122"/>
        <v>52.173913043478258</v>
      </c>
      <c r="J42" s="229" t="e">
        <f t="shared" si="122"/>
        <v>#DIV/0!</v>
      </c>
      <c r="K42" s="229">
        <f t="shared" si="122"/>
        <v>50</v>
      </c>
      <c r="L42" s="229">
        <f t="shared" si="122"/>
        <v>66.666666666666671</v>
      </c>
      <c r="M42" s="229">
        <f t="shared" si="122"/>
        <v>59.183673469387756</v>
      </c>
      <c r="N42" s="229">
        <f t="shared" si="122"/>
        <v>0</v>
      </c>
      <c r="O42" s="229">
        <f t="shared" si="122"/>
        <v>0</v>
      </c>
      <c r="P42" s="229">
        <f t="shared" si="122"/>
        <v>0</v>
      </c>
      <c r="Q42" s="229">
        <f t="shared" si="122"/>
        <v>0</v>
      </c>
      <c r="R42" s="229">
        <f t="shared" si="122"/>
        <v>0</v>
      </c>
      <c r="S42" s="229">
        <f t="shared" si="122"/>
        <v>0</v>
      </c>
      <c r="T42" s="229">
        <f t="shared" si="122"/>
        <v>0</v>
      </c>
      <c r="U42" s="229">
        <f t="shared" si="122"/>
        <v>0</v>
      </c>
      <c r="V42" s="229">
        <f t="shared" si="122"/>
        <v>0</v>
      </c>
      <c r="W42" s="229">
        <f t="shared" si="122"/>
        <v>0</v>
      </c>
      <c r="X42" s="229">
        <f t="shared" si="122"/>
        <v>0</v>
      </c>
      <c r="Y42" s="229">
        <f t="shared" si="122"/>
        <v>0</v>
      </c>
      <c r="Z42" s="229">
        <f t="shared" si="122"/>
        <v>0</v>
      </c>
      <c r="AA42" s="229">
        <f t="shared" si="122"/>
        <v>0</v>
      </c>
      <c r="AB42" s="229">
        <f t="shared" si="122"/>
        <v>0</v>
      </c>
      <c r="AC42" s="229">
        <f t="shared" si="122"/>
        <v>0</v>
      </c>
      <c r="AD42" s="229">
        <f t="shared" si="122"/>
        <v>0</v>
      </c>
      <c r="AE42" s="229">
        <f t="shared" si="122"/>
        <v>0</v>
      </c>
      <c r="AF42" s="229">
        <f t="shared" si="122"/>
        <v>0</v>
      </c>
      <c r="AG42" s="229">
        <f t="shared" si="122"/>
        <v>0</v>
      </c>
      <c r="AH42" s="229">
        <f t="shared" si="122"/>
        <v>0</v>
      </c>
      <c r="AI42" s="229">
        <f t="shared" si="122"/>
        <v>0</v>
      </c>
      <c r="AJ42" s="229">
        <f t="shared" si="122"/>
        <v>0</v>
      </c>
      <c r="AK42" s="229">
        <f t="shared" si="122"/>
        <v>0</v>
      </c>
      <c r="AL42" s="229">
        <f t="shared" si="122"/>
        <v>0</v>
      </c>
      <c r="AM42" s="229">
        <f t="shared" si="122"/>
        <v>0</v>
      </c>
      <c r="AN42" s="229" t="e">
        <f t="shared" si="122"/>
        <v>#DIV/0!</v>
      </c>
      <c r="AO42" s="229">
        <f t="shared" si="122"/>
        <v>0</v>
      </c>
      <c r="AP42" s="229">
        <f t="shared" si="122"/>
        <v>0</v>
      </c>
      <c r="AQ42" s="229">
        <f t="shared" si="122"/>
        <v>10</v>
      </c>
      <c r="AR42" s="229">
        <f t="shared" si="122"/>
        <v>0</v>
      </c>
      <c r="AS42" s="229">
        <f t="shared" si="122"/>
        <v>48.484848484848484</v>
      </c>
      <c r="AT42" s="229">
        <f t="shared" si="122"/>
        <v>47.761194029850749</v>
      </c>
      <c r="AU42" s="229">
        <f t="shared" si="122"/>
        <v>39.0625</v>
      </c>
      <c r="AV42" s="229">
        <f t="shared" si="122"/>
        <v>22.222222222222221</v>
      </c>
      <c r="AW42" s="229">
        <f t="shared" si="122"/>
        <v>100</v>
      </c>
      <c r="AX42" s="229">
        <f t="shared" si="122"/>
        <v>10.714285714285714</v>
      </c>
      <c r="AY42" s="229">
        <f t="shared" si="122"/>
        <v>24.242424242424242</v>
      </c>
      <c r="AZ42" s="229" t="e">
        <f t="shared" si="122"/>
        <v>#DIV/0!</v>
      </c>
      <c r="BA42" s="229">
        <f t="shared" si="122"/>
        <v>19.047619047619047</v>
      </c>
      <c r="BB42" s="229">
        <f t="shared" si="122"/>
        <v>35.9375</v>
      </c>
      <c r="BC42" s="229" t="e">
        <f t="shared" si="122"/>
        <v>#DIV/0!</v>
      </c>
      <c r="BD42" s="229">
        <f t="shared" si="122"/>
        <v>29.149797570850204</v>
      </c>
      <c r="BE42" s="229">
        <f t="shared" si="122"/>
        <v>51.724137931034484</v>
      </c>
      <c r="BF42" s="229">
        <f t="shared" si="122"/>
        <v>33.333333333333336</v>
      </c>
      <c r="BG42" s="229">
        <f t="shared" si="122"/>
        <v>0</v>
      </c>
      <c r="BH42" s="229">
        <f t="shared" si="122"/>
        <v>0</v>
      </c>
      <c r="BI42" s="229">
        <f t="shared" si="122"/>
        <v>0</v>
      </c>
      <c r="BJ42" s="229">
        <f t="shared" si="122"/>
        <v>0</v>
      </c>
      <c r="BK42" s="229">
        <f t="shared" si="122"/>
        <v>0</v>
      </c>
      <c r="BL42" s="229">
        <f t="shared" si="122"/>
        <v>0</v>
      </c>
      <c r="BM42" s="229" t="e">
        <f t="shared" si="122"/>
        <v>#DIV/0!</v>
      </c>
      <c r="BN42" s="229">
        <f t="shared" si="122"/>
        <v>0</v>
      </c>
      <c r="BO42" s="229">
        <f t="shared" ref="BO42:DZ42" si="123">BO41*100/BO7</f>
        <v>0</v>
      </c>
      <c r="BP42" s="229">
        <f t="shared" si="123"/>
        <v>0</v>
      </c>
      <c r="BQ42" s="229">
        <f t="shared" si="123"/>
        <v>0</v>
      </c>
      <c r="BR42" s="229">
        <f t="shared" si="123"/>
        <v>57.142857142857146</v>
      </c>
      <c r="BS42" s="229">
        <f t="shared" si="123"/>
        <v>50</v>
      </c>
      <c r="BT42" s="229">
        <f t="shared" si="123"/>
        <v>0</v>
      </c>
      <c r="BU42" s="229">
        <f t="shared" si="123"/>
        <v>66.666666666666671</v>
      </c>
      <c r="BV42" s="229">
        <f t="shared" si="123"/>
        <v>60</v>
      </c>
      <c r="BW42" s="229">
        <f t="shared" si="123"/>
        <v>58.333333333333336</v>
      </c>
      <c r="BX42" s="229">
        <f t="shared" si="123"/>
        <v>62.068965517241381</v>
      </c>
      <c r="BY42" s="229">
        <f t="shared" si="123"/>
        <v>45</v>
      </c>
      <c r="BZ42" s="229">
        <f t="shared" si="123"/>
        <v>75</v>
      </c>
      <c r="CA42" s="229" t="e">
        <f t="shared" si="123"/>
        <v>#DIV/0!</v>
      </c>
      <c r="CB42" s="229">
        <f t="shared" si="123"/>
        <v>16.666666666666668</v>
      </c>
      <c r="CC42" s="229" t="e">
        <f t="shared" si="123"/>
        <v>#DIV/0!</v>
      </c>
      <c r="CD42" s="229">
        <f t="shared" si="123"/>
        <v>80</v>
      </c>
      <c r="CE42" s="229">
        <f t="shared" si="123"/>
        <v>57.89473684210526</v>
      </c>
      <c r="CF42" s="229">
        <f t="shared" si="123"/>
        <v>62.962962962962962</v>
      </c>
      <c r="CG42" s="229">
        <f t="shared" si="123"/>
        <v>0</v>
      </c>
      <c r="CH42" s="229">
        <f t="shared" si="123"/>
        <v>57.142857142857146</v>
      </c>
      <c r="CI42" s="229">
        <f t="shared" si="123"/>
        <v>83.333333333333329</v>
      </c>
      <c r="CJ42" s="229" t="e">
        <f t="shared" si="123"/>
        <v>#DIV/0!</v>
      </c>
      <c r="CK42" s="229">
        <f t="shared" si="123"/>
        <v>100</v>
      </c>
      <c r="CL42" s="229">
        <f t="shared" si="123"/>
        <v>64.705882352941174</v>
      </c>
      <c r="CM42" s="229">
        <f t="shared" si="123"/>
        <v>25</v>
      </c>
      <c r="CN42" s="229">
        <f t="shared" si="123"/>
        <v>56.488549618320612</v>
      </c>
      <c r="CO42" s="229">
        <f t="shared" si="123"/>
        <v>0</v>
      </c>
      <c r="CP42" s="229">
        <f t="shared" si="123"/>
        <v>64.285714285714292</v>
      </c>
      <c r="CQ42" s="229">
        <f t="shared" si="123"/>
        <v>100</v>
      </c>
      <c r="CR42" s="229">
        <f t="shared" si="123"/>
        <v>72.222222222222229</v>
      </c>
      <c r="CS42" s="229">
        <f t="shared" si="123"/>
        <v>33.333333333333336</v>
      </c>
      <c r="CT42" s="229">
        <f t="shared" si="123"/>
        <v>50</v>
      </c>
      <c r="CU42" s="229">
        <f t="shared" si="123"/>
        <v>0</v>
      </c>
      <c r="CV42" s="229">
        <f t="shared" si="123"/>
        <v>0</v>
      </c>
      <c r="CW42" s="229">
        <f t="shared" si="123"/>
        <v>0</v>
      </c>
      <c r="CX42" s="229">
        <f t="shared" si="123"/>
        <v>0</v>
      </c>
      <c r="CY42" s="229">
        <f t="shared" si="123"/>
        <v>40</v>
      </c>
      <c r="CZ42" s="229" t="e">
        <f t="shared" si="123"/>
        <v>#DIV/0!</v>
      </c>
      <c r="DA42" s="229">
        <f t="shared" si="123"/>
        <v>83.333333333333329</v>
      </c>
      <c r="DB42" s="229">
        <f t="shared" si="123"/>
        <v>62.790697674418603</v>
      </c>
      <c r="DC42" s="229">
        <f t="shared" si="123"/>
        <v>0</v>
      </c>
      <c r="DD42" s="229" t="e">
        <f t="shared" si="123"/>
        <v>#DIV/0!</v>
      </c>
      <c r="DE42" s="229">
        <f t="shared" si="123"/>
        <v>0</v>
      </c>
      <c r="DF42" s="229">
        <f t="shared" si="123"/>
        <v>47.368421052631582</v>
      </c>
      <c r="DG42" s="229" t="e">
        <f t="shared" si="123"/>
        <v>#DIV/0!</v>
      </c>
      <c r="DH42" s="229">
        <f t="shared" si="123"/>
        <v>88.235294117647058</v>
      </c>
      <c r="DI42" s="229">
        <f t="shared" si="123"/>
        <v>57.142857142857146</v>
      </c>
      <c r="DJ42" s="229">
        <f t="shared" si="123"/>
        <v>100</v>
      </c>
      <c r="DK42" s="229">
        <f t="shared" si="123"/>
        <v>70</v>
      </c>
      <c r="DL42" s="229">
        <f t="shared" si="123"/>
        <v>0</v>
      </c>
      <c r="DM42" s="229">
        <f t="shared" si="123"/>
        <v>64.38356164383562</v>
      </c>
      <c r="DN42" s="229">
        <f t="shared" si="123"/>
        <v>27.485380116959064</v>
      </c>
      <c r="DO42" s="229">
        <f t="shared" si="123"/>
        <v>23.529411764705884</v>
      </c>
      <c r="DP42" s="229">
        <f t="shared" si="123"/>
        <v>56.60377358490566</v>
      </c>
      <c r="DQ42" s="229">
        <f t="shared" si="123"/>
        <v>75</v>
      </c>
      <c r="DR42" s="229">
        <f t="shared" si="123"/>
        <v>57.89473684210526</v>
      </c>
      <c r="DS42" s="229">
        <f t="shared" si="123"/>
        <v>66.666666666666671</v>
      </c>
      <c r="DT42" s="229">
        <f t="shared" si="123"/>
        <v>42.10526315789474</v>
      </c>
      <c r="DU42" s="229">
        <f t="shared" si="123"/>
        <v>49.494949494949495</v>
      </c>
      <c r="DV42" s="229">
        <f t="shared" si="123"/>
        <v>33.333333333333336</v>
      </c>
      <c r="DW42" s="229">
        <f t="shared" si="123"/>
        <v>0</v>
      </c>
      <c r="DX42" s="229">
        <f t="shared" si="123"/>
        <v>40</v>
      </c>
      <c r="DY42" s="229">
        <f t="shared" si="123"/>
        <v>48</v>
      </c>
      <c r="DZ42" s="229">
        <f t="shared" si="123"/>
        <v>0</v>
      </c>
      <c r="EA42" s="229" t="e">
        <f t="shared" ref="EA42:GE42" si="124">EA41*100/EA7</f>
        <v>#DIV/0!</v>
      </c>
      <c r="EB42" s="229">
        <f t="shared" si="124"/>
        <v>0</v>
      </c>
      <c r="EC42" s="229" t="e">
        <f t="shared" si="124"/>
        <v>#DIV/0!</v>
      </c>
      <c r="ED42" s="229">
        <f t="shared" si="124"/>
        <v>0</v>
      </c>
      <c r="EE42" s="229">
        <f t="shared" si="124"/>
        <v>77.777777777777771</v>
      </c>
      <c r="EF42" s="229">
        <f t="shared" si="124"/>
        <v>32.727272727272727</v>
      </c>
      <c r="EG42" s="229">
        <f t="shared" si="124"/>
        <v>100</v>
      </c>
      <c r="EH42" s="229">
        <f t="shared" si="124"/>
        <v>100</v>
      </c>
      <c r="EI42" s="229" t="e">
        <f t="shared" si="124"/>
        <v>#DIV/0!</v>
      </c>
      <c r="EJ42" s="229" t="e">
        <f t="shared" si="124"/>
        <v>#DIV/0!</v>
      </c>
      <c r="EK42" s="229">
        <f t="shared" si="124"/>
        <v>10.975609756097562</v>
      </c>
      <c r="EL42" s="229">
        <f t="shared" si="124"/>
        <v>0</v>
      </c>
      <c r="EM42" s="229">
        <f t="shared" si="124"/>
        <v>0</v>
      </c>
      <c r="EN42" s="229" t="e">
        <f t="shared" si="124"/>
        <v>#DIV/0!</v>
      </c>
      <c r="EO42" s="229">
        <f t="shared" si="124"/>
        <v>0</v>
      </c>
      <c r="EP42" s="229">
        <f t="shared" si="124"/>
        <v>12.359550561797754</v>
      </c>
      <c r="EQ42" s="229">
        <f t="shared" si="124"/>
        <v>29.493087557603687</v>
      </c>
      <c r="ER42" s="229">
        <f t="shared" si="124"/>
        <v>8.3333333333333339</v>
      </c>
      <c r="ES42" s="229">
        <f t="shared" si="124"/>
        <v>8.3333333333333339</v>
      </c>
      <c r="ET42" s="229">
        <f t="shared" si="124"/>
        <v>0</v>
      </c>
      <c r="EU42" s="229">
        <f t="shared" si="124"/>
        <v>0</v>
      </c>
      <c r="EV42" s="229">
        <f t="shared" si="124"/>
        <v>0</v>
      </c>
      <c r="EW42" s="229">
        <f t="shared" si="124"/>
        <v>0</v>
      </c>
      <c r="EX42" s="229">
        <f t="shared" si="124"/>
        <v>0</v>
      </c>
      <c r="EY42" s="229">
        <f t="shared" si="124"/>
        <v>0</v>
      </c>
      <c r="EZ42" s="229" t="e">
        <f t="shared" si="124"/>
        <v>#DIV/0!</v>
      </c>
      <c r="FA42" s="229">
        <f t="shared" si="124"/>
        <v>0</v>
      </c>
      <c r="FB42" s="229">
        <f t="shared" si="124"/>
        <v>0</v>
      </c>
      <c r="FC42" s="229" t="e">
        <f t="shared" si="124"/>
        <v>#DIV/0!</v>
      </c>
      <c r="FD42" s="229">
        <f t="shared" si="124"/>
        <v>0</v>
      </c>
      <c r="FE42" s="229">
        <f t="shared" si="124"/>
        <v>0</v>
      </c>
      <c r="FF42" s="229" t="e">
        <f t="shared" si="124"/>
        <v>#DIV/0!</v>
      </c>
      <c r="FG42" s="229">
        <f t="shared" si="124"/>
        <v>0</v>
      </c>
      <c r="FH42" s="229">
        <f t="shared" si="124"/>
        <v>0</v>
      </c>
      <c r="FI42" s="229">
        <f t="shared" si="124"/>
        <v>0</v>
      </c>
      <c r="FJ42" s="229">
        <f t="shared" si="124"/>
        <v>0</v>
      </c>
      <c r="FK42" s="229">
        <f t="shared" si="124"/>
        <v>0</v>
      </c>
      <c r="FL42" s="229">
        <f t="shared" si="124"/>
        <v>0</v>
      </c>
      <c r="FM42" s="229">
        <f t="shared" si="124"/>
        <v>6.9767441860465116</v>
      </c>
      <c r="FN42" s="229">
        <f t="shared" si="124"/>
        <v>53.571428571428569</v>
      </c>
      <c r="FO42" s="229" t="e">
        <f t="shared" si="124"/>
        <v>#DIV/0!</v>
      </c>
      <c r="FP42" s="229">
        <f t="shared" si="124"/>
        <v>16.666666666666668</v>
      </c>
      <c r="FQ42" s="229">
        <f t="shared" si="124"/>
        <v>60</v>
      </c>
      <c r="FR42" s="229">
        <f t="shared" si="124"/>
        <v>52.38095238095238</v>
      </c>
      <c r="FS42" s="229">
        <f t="shared" si="124"/>
        <v>50</v>
      </c>
      <c r="FT42" s="229">
        <f t="shared" si="124"/>
        <v>66.666666666666671</v>
      </c>
      <c r="FU42" s="229">
        <f t="shared" si="124"/>
        <v>80</v>
      </c>
      <c r="FV42" s="229">
        <f t="shared" si="124"/>
        <v>70</v>
      </c>
      <c r="FW42" s="229">
        <f t="shared" si="124"/>
        <v>36.486486486486484</v>
      </c>
      <c r="FX42" s="229">
        <f t="shared" si="124"/>
        <v>44.736842105263158</v>
      </c>
      <c r="FY42" s="229">
        <f t="shared" si="124"/>
        <v>10.810810810810811</v>
      </c>
      <c r="FZ42" s="229">
        <f t="shared" si="124"/>
        <v>35.714285714285715</v>
      </c>
      <c r="GA42" s="229">
        <f t="shared" si="124"/>
        <v>15.384615384615385</v>
      </c>
      <c r="GB42" s="229">
        <f t="shared" si="124"/>
        <v>25.925925925925927</v>
      </c>
      <c r="GC42" s="229">
        <f t="shared" si="124"/>
        <v>0</v>
      </c>
      <c r="GD42" s="229">
        <f t="shared" si="124"/>
        <v>28.571428571428573</v>
      </c>
      <c r="GE42" s="229">
        <f t="shared" si="124"/>
        <v>27.272727272727273</v>
      </c>
    </row>
    <row r="43" spans="1:187" s="165" customFormat="1" ht="27.75">
      <c r="A43" s="230">
        <v>21</v>
      </c>
      <c r="B43" s="231" t="s">
        <v>306</v>
      </c>
      <c r="C43" s="182">
        <f>M43+AP43+BF43+BQ43+CN43+CY43+DN43+DU43+DW43+EQ43+ES43+FK43+FW43+GE43</f>
        <v>549</v>
      </c>
      <c r="D43" s="182">
        <v>0</v>
      </c>
      <c r="E43" s="182">
        <v>6</v>
      </c>
      <c r="F43" s="183">
        <f>SUM(D43:E43)</f>
        <v>6</v>
      </c>
      <c r="G43" s="182">
        <v>0</v>
      </c>
      <c r="H43" s="182">
        <v>1</v>
      </c>
      <c r="I43" s="182">
        <v>8</v>
      </c>
      <c r="J43" s="182">
        <v>0</v>
      </c>
      <c r="K43" s="182">
        <v>1</v>
      </c>
      <c r="L43" s="182">
        <v>2</v>
      </c>
      <c r="M43" s="184">
        <f>F43+G43+H43+I43+J43+K43+L43</f>
        <v>18</v>
      </c>
      <c r="N43" s="182">
        <v>10</v>
      </c>
      <c r="O43" s="182">
        <v>0</v>
      </c>
      <c r="P43" s="183">
        <f>SUM(N43:O43)</f>
        <v>10</v>
      </c>
      <c r="Q43" s="182">
        <v>7</v>
      </c>
      <c r="R43" s="182">
        <v>10</v>
      </c>
      <c r="S43" s="182">
        <v>0</v>
      </c>
      <c r="T43" s="183">
        <f>SUM(R43:S43)</f>
        <v>10</v>
      </c>
      <c r="U43" s="182">
        <v>5</v>
      </c>
      <c r="V43" s="182">
        <v>20</v>
      </c>
      <c r="W43" s="182">
        <v>3</v>
      </c>
      <c r="X43" s="183">
        <f>SUM(V43:W43)</f>
        <v>23</v>
      </c>
      <c r="Y43" s="182">
        <v>2</v>
      </c>
      <c r="Z43" s="182">
        <v>0</v>
      </c>
      <c r="AA43" s="183">
        <f>SUM(Y43:Z43)</f>
        <v>2</v>
      </c>
      <c r="AB43" s="182">
        <v>0</v>
      </c>
      <c r="AC43" s="182">
        <v>0</v>
      </c>
      <c r="AD43" s="182">
        <v>1</v>
      </c>
      <c r="AE43" s="183">
        <f>SUM(AB43:AD43)</f>
        <v>1</v>
      </c>
      <c r="AF43" s="182">
        <v>14</v>
      </c>
      <c r="AG43" s="182">
        <v>0</v>
      </c>
      <c r="AH43" s="182">
        <v>0</v>
      </c>
      <c r="AI43" s="182">
        <v>1</v>
      </c>
      <c r="AJ43" s="183">
        <f>SUM(AH43:AI43)</f>
        <v>1</v>
      </c>
      <c r="AK43" s="182">
        <v>4</v>
      </c>
      <c r="AL43" s="182">
        <v>4</v>
      </c>
      <c r="AM43" s="183">
        <f>SUM(AK43:AL43)</f>
        <v>8</v>
      </c>
      <c r="AN43" s="182">
        <v>0</v>
      </c>
      <c r="AO43" s="183">
        <f>AJ43+AM43+AN43</f>
        <v>9</v>
      </c>
      <c r="AP43" s="184">
        <f>P43+Q43+T43+U43+X43+AA43+AE43+AF43+AG43+AO43</f>
        <v>81</v>
      </c>
      <c r="AQ43" s="182">
        <v>1</v>
      </c>
      <c r="AR43" s="182">
        <v>0</v>
      </c>
      <c r="AS43" s="182">
        <v>20</v>
      </c>
      <c r="AT43" s="184">
        <f>SUM(AR43:AS43)</f>
        <v>20</v>
      </c>
      <c r="AU43" s="182">
        <v>17</v>
      </c>
      <c r="AV43" s="182">
        <v>7</v>
      </c>
      <c r="AW43" s="182">
        <v>0</v>
      </c>
      <c r="AX43" s="182">
        <v>3</v>
      </c>
      <c r="AY43" s="182">
        <v>7</v>
      </c>
      <c r="AZ43" s="182">
        <v>0</v>
      </c>
      <c r="BA43" s="182">
        <v>4</v>
      </c>
      <c r="BB43" s="182">
        <v>13</v>
      </c>
      <c r="BC43" s="182">
        <v>0</v>
      </c>
      <c r="BD43" s="183">
        <f>SUM(AU43:BC43)</f>
        <v>51</v>
      </c>
      <c r="BE43" s="182">
        <v>10</v>
      </c>
      <c r="BF43" s="184">
        <f>AQ43+AT43+BD43+BE43</f>
        <v>82</v>
      </c>
      <c r="BG43" s="182">
        <v>9</v>
      </c>
      <c r="BH43" s="182">
        <v>1</v>
      </c>
      <c r="BI43" s="182">
        <v>5</v>
      </c>
      <c r="BJ43" s="182">
        <v>3</v>
      </c>
      <c r="BK43" s="182">
        <v>4</v>
      </c>
      <c r="BL43" s="182">
        <v>10</v>
      </c>
      <c r="BM43" s="182">
        <v>0</v>
      </c>
      <c r="BN43" s="182">
        <v>7</v>
      </c>
      <c r="BO43" s="182">
        <v>3</v>
      </c>
      <c r="BP43" s="183">
        <f>SUM(BN43:BO43)</f>
        <v>10</v>
      </c>
      <c r="BQ43" s="184">
        <f>BG43+BH43+BI43+BJ43+BK43+BL43+BM43+BP43</f>
        <v>42</v>
      </c>
      <c r="BR43" s="182">
        <v>4</v>
      </c>
      <c r="BS43" s="182">
        <v>2</v>
      </c>
      <c r="BT43" s="182">
        <v>0</v>
      </c>
      <c r="BU43" s="182">
        <v>3</v>
      </c>
      <c r="BV43" s="182">
        <v>1</v>
      </c>
      <c r="BW43" s="182">
        <v>6</v>
      </c>
      <c r="BX43" s="183">
        <f>SUM(BU43:BW43)</f>
        <v>10</v>
      </c>
      <c r="BY43" s="182">
        <v>8</v>
      </c>
      <c r="BZ43" s="182">
        <v>4</v>
      </c>
      <c r="CA43" s="182">
        <v>0</v>
      </c>
      <c r="CB43" s="182">
        <v>1</v>
      </c>
      <c r="CC43" s="182">
        <v>0</v>
      </c>
      <c r="CD43" s="182">
        <v>4</v>
      </c>
      <c r="CE43" s="183">
        <f>SUM(BZ43:CD43)</f>
        <v>9</v>
      </c>
      <c r="CF43" s="182">
        <v>8</v>
      </c>
      <c r="CG43" s="182">
        <v>0</v>
      </c>
      <c r="CH43" s="182">
        <v>2</v>
      </c>
      <c r="CI43" s="182">
        <v>3</v>
      </c>
      <c r="CJ43" s="182">
        <v>0</v>
      </c>
      <c r="CK43" s="182">
        <v>1</v>
      </c>
      <c r="CL43" s="183">
        <f>SUM(CG43:CK43)</f>
        <v>6</v>
      </c>
      <c r="CM43" s="182">
        <v>0</v>
      </c>
      <c r="CN43" s="184">
        <f>BR43+BS43+BT43+BX43+BY43+CE43+CF43+CL43+CM43</f>
        <v>47</v>
      </c>
      <c r="CO43" s="182">
        <v>0</v>
      </c>
      <c r="CP43" s="182">
        <v>8</v>
      </c>
      <c r="CQ43" s="182">
        <v>2</v>
      </c>
      <c r="CR43" s="183">
        <f>SUM(CP43:CQ43)</f>
        <v>10</v>
      </c>
      <c r="CS43" s="182">
        <v>5</v>
      </c>
      <c r="CT43" s="182">
        <v>4</v>
      </c>
      <c r="CU43" s="182">
        <v>0</v>
      </c>
      <c r="CV43" s="182">
        <v>0</v>
      </c>
      <c r="CW43" s="183">
        <f>SUM(CU43:CV43)</f>
        <v>0</v>
      </c>
      <c r="CX43" s="182">
        <v>0</v>
      </c>
      <c r="CY43" s="184">
        <f>CO43+CR43+CS43+CT43+CW43+CX43</f>
        <v>19</v>
      </c>
      <c r="CZ43" s="182">
        <v>0</v>
      </c>
      <c r="DA43" s="182">
        <v>7</v>
      </c>
      <c r="DB43" s="182">
        <v>33</v>
      </c>
      <c r="DC43" s="183">
        <f>SUM(CZ43:DB43)</f>
        <v>40</v>
      </c>
      <c r="DD43" s="182">
        <v>0</v>
      </c>
      <c r="DE43" s="182">
        <v>0</v>
      </c>
      <c r="DF43" s="182">
        <v>8</v>
      </c>
      <c r="DG43" s="182">
        <v>0</v>
      </c>
      <c r="DH43" s="182">
        <v>9</v>
      </c>
      <c r="DI43" s="182">
        <v>7</v>
      </c>
      <c r="DJ43" s="182">
        <v>1</v>
      </c>
      <c r="DK43" s="182">
        <v>10</v>
      </c>
      <c r="DL43" s="182">
        <v>0</v>
      </c>
      <c r="DM43" s="183">
        <f>SUM(DE43:DL43)</f>
        <v>35</v>
      </c>
      <c r="DN43" s="183">
        <f>DC43+DM43</f>
        <v>75</v>
      </c>
      <c r="DO43" s="182">
        <v>3</v>
      </c>
      <c r="DP43" s="182">
        <v>21</v>
      </c>
      <c r="DQ43" s="182">
        <v>2</v>
      </c>
      <c r="DR43" s="183">
        <f>SUM(DP43:DQ43)</f>
        <v>23</v>
      </c>
      <c r="DS43" s="182">
        <v>3</v>
      </c>
      <c r="DT43" s="182">
        <v>6</v>
      </c>
      <c r="DU43" s="184">
        <f>DO43+DR43+DS43+DT43</f>
        <v>35</v>
      </c>
      <c r="DV43" s="182">
        <v>2</v>
      </c>
      <c r="DW43" s="184">
        <f>SUM(DV43)</f>
        <v>2</v>
      </c>
      <c r="DX43" s="182">
        <v>4</v>
      </c>
      <c r="DY43" s="182">
        <v>13</v>
      </c>
      <c r="DZ43" s="182">
        <v>0</v>
      </c>
      <c r="EA43" s="182">
        <v>0</v>
      </c>
      <c r="EB43" s="182">
        <v>0</v>
      </c>
      <c r="EC43" s="182">
        <v>0</v>
      </c>
      <c r="ED43" s="183">
        <f>SUM(DZ43:EC43)</f>
        <v>0</v>
      </c>
      <c r="EE43" s="182">
        <v>4</v>
      </c>
      <c r="EF43" s="182">
        <v>14</v>
      </c>
      <c r="EG43" s="182">
        <v>0</v>
      </c>
      <c r="EH43" s="182">
        <v>1</v>
      </c>
      <c r="EI43" s="182">
        <v>0</v>
      </c>
      <c r="EJ43" s="182">
        <v>0</v>
      </c>
      <c r="EK43" s="182">
        <v>8</v>
      </c>
      <c r="EL43" s="182">
        <v>0</v>
      </c>
      <c r="EM43" s="182">
        <v>0</v>
      </c>
      <c r="EN43" s="182">
        <v>0</v>
      </c>
      <c r="EO43" s="182">
        <v>0</v>
      </c>
      <c r="EP43" s="183">
        <f>SUM(EG43:EO43)</f>
        <v>9</v>
      </c>
      <c r="EQ43" s="184">
        <f>DX43+DY43+ED43+EE43+EF43+EP43</f>
        <v>44</v>
      </c>
      <c r="ER43" s="182">
        <v>0</v>
      </c>
      <c r="ES43" s="184">
        <f>SUM(ER43)</f>
        <v>0</v>
      </c>
      <c r="ET43" s="182">
        <v>0</v>
      </c>
      <c r="EU43" s="182">
        <v>0</v>
      </c>
      <c r="EV43" s="182">
        <v>2</v>
      </c>
      <c r="EW43" s="182">
        <v>1</v>
      </c>
      <c r="EX43" s="182">
        <v>1</v>
      </c>
      <c r="EY43" s="182">
        <v>8</v>
      </c>
      <c r="EZ43" s="182">
        <v>0</v>
      </c>
      <c r="FA43" s="182">
        <v>9</v>
      </c>
      <c r="FB43" s="182">
        <v>0</v>
      </c>
      <c r="FC43" s="182">
        <v>0</v>
      </c>
      <c r="FD43" s="182">
        <v>1</v>
      </c>
      <c r="FE43" s="182">
        <v>1</v>
      </c>
      <c r="FF43" s="182">
        <v>0</v>
      </c>
      <c r="FG43" s="182">
        <v>4</v>
      </c>
      <c r="FH43" s="182">
        <v>0</v>
      </c>
      <c r="FI43" s="182">
        <v>2</v>
      </c>
      <c r="FJ43" s="183">
        <f>SUM(EV43:FI43)</f>
        <v>29</v>
      </c>
      <c r="FK43" s="183">
        <f>ET43+EU43+FJ43</f>
        <v>29</v>
      </c>
      <c r="FL43" s="182">
        <v>5</v>
      </c>
      <c r="FM43" s="182">
        <v>2</v>
      </c>
      <c r="FN43" s="182">
        <v>19</v>
      </c>
      <c r="FO43" s="182">
        <v>0</v>
      </c>
      <c r="FP43" s="182">
        <v>1</v>
      </c>
      <c r="FQ43" s="182">
        <v>15</v>
      </c>
      <c r="FR43" s="182">
        <v>7</v>
      </c>
      <c r="FS43" s="183">
        <f>SUM(FO43:FR43)</f>
        <v>23</v>
      </c>
      <c r="FT43" s="182">
        <v>8</v>
      </c>
      <c r="FU43" s="182">
        <v>4</v>
      </c>
      <c r="FV43" s="183">
        <f>SUM(FT43:FU43)</f>
        <v>12</v>
      </c>
      <c r="FW43" s="184">
        <f>FL43+FM43+FN43+FS43+FV43</f>
        <v>61</v>
      </c>
      <c r="FX43" s="182">
        <v>8</v>
      </c>
      <c r="FY43" s="182">
        <v>2</v>
      </c>
      <c r="FZ43" s="182">
        <v>2</v>
      </c>
      <c r="GA43" s="182">
        <v>1</v>
      </c>
      <c r="GB43" s="182">
        <f>SUM(FZ43:GA43)</f>
        <v>3</v>
      </c>
      <c r="GC43" s="182">
        <v>0</v>
      </c>
      <c r="GD43" s="182">
        <v>1</v>
      </c>
      <c r="GE43" s="184">
        <f>FX43+FY43+GB43+GC43+GD43</f>
        <v>14</v>
      </c>
    </row>
    <row r="44" spans="1:187" s="199" customFormat="1" ht="55.5">
      <c r="A44" s="200"/>
      <c r="B44" s="201" t="s">
        <v>307</v>
      </c>
      <c r="C44" s="198">
        <f t="shared" ref="C44:BN44" si="125">C43*100/C19</f>
        <v>68.114143920595538</v>
      </c>
      <c r="D44" s="198">
        <f t="shared" si="125"/>
        <v>0</v>
      </c>
      <c r="E44" s="198">
        <f t="shared" si="125"/>
        <v>75</v>
      </c>
      <c r="F44" s="198">
        <f t="shared" si="125"/>
        <v>66.666666666666671</v>
      </c>
      <c r="G44" s="198" t="e">
        <f t="shared" si="125"/>
        <v>#DIV/0!</v>
      </c>
      <c r="H44" s="198">
        <f t="shared" si="125"/>
        <v>20</v>
      </c>
      <c r="I44" s="198">
        <f t="shared" si="125"/>
        <v>66.666666666666671</v>
      </c>
      <c r="J44" s="198" t="e">
        <f t="shared" si="125"/>
        <v>#DIV/0!</v>
      </c>
      <c r="K44" s="198">
        <f t="shared" si="125"/>
        <v>100</v>
      </c>
      <c r="L44" s="198">
        <f t="shared" si="125"/>
        <v>100</v>
      </c>
      <c r="M44" s="198">
        <f t="shared" si="125"/>
        <v>62.068965517241381</v>
      </c>
      <c r="N44" s="198">
        <f t="shared" si="125"/>
        <v>66.666666666666671</v>
      </c>
      <c r="O44" s="198" t="e">
        <f t="shared" si="125"/>
        <v>#DIV/0!</v>
      </c>
      <c r="P44" s="198">
        <f t="shared" si="125"/>
        <v>66.666666666666671</v>
      </c>
      <c r="Q44" s="198">
        <f t="shared" si="125"/>
        <v>87.5</v>
      </c>
      <c r="R44" s="198">
        <f t="shared" si="125"/>
        <v>83.333333333333329</v>
      </c>
      <c r="S44" s="198">
        <f t="shared" si="125"/>
        <v>0</v>
      </c>
      <c r="T44" s="198">
        <f t="shared" si="125"/>
        <v>76.92307692307692</v>
      </c>
      <c r="U44" s="198">
        <f t="shared" si="125"/>
        <v>71.428571428571431</v>
      </c>
      <c r="V44" s="198">
        <f t="shared" si="125"/>
        <v>66.666666666666671</v>
      </c>
      <c r="W44" s="198">
        <f t="shared" si="125"/>
        <v>60</v>
      </c>
      <c r="X44" s="198">
        <f t="shared" si="125"/>
        <v>65.714285714285708</v>
      </c>
      <c r="Y44" s="198">
        <f t="shared" si="125"/>
        <v>66.666666666666671</v>
      </c>
      <c r="Z44" s="198" t="e">
        <f t="shared" si="125"/>
        <v>#DIV/0!</v>
      </c>
      <c r="AA44" s="198">
        <f t="shared" si="125"/>
        <v>66.666666666666671</v>
      </c>
      <c r="AB44" s="198" t="e">
        <f t="shared" si="125"/>
        <v>#DIV/0!</v>
      </c>
      <c r="AC44" s="198">
        <f t="shared" si="125"/>
        <v>0</v>
      </c>
      <c r="AD44" s="198">
        <f t="shared" si="125"/>
        <v>100</v>
      </c>
      <c r="AE44" s="198">
        <f t="shared" si="125"/>
        <v>50</v>
      </c>
      <c r="AF44" s="198">
        <f t="shared" si="125"/>
        <v>82.352941176470594</v>
      </c>
      <c r="AG44" s="198">
        <f t="shared" si="125"/>
        <v>0</v>
      </c>
      <c r="AH44" s="198" t="e">
        <f t="shared" si="125"/>
        <v>#DIV/0!</v>
      </c>
      <c r="AI44" s="198">
        <f t="shared" si="125"/>
        <v>100</v>
      </c>
      <c r="AJ44" s="198">
        <f t="shared" si="125"/>
        <v>100</v>
      </c>
      <c r="AK44" s="198">
        <f t="shared" si="125"/>
        <v>80</v>
      </c>
      <c r="AL44" s="198">
        <f t="shared" si="125"/>
        <v>100</v>
      </c>
      <c r="AM44" s="198">
        <f t="shared" si="125"/>
        <v>88.888888888888886</v>
      </c>
      <c r="AN44" s="198" t="e">
        <f t="shared" si="125"/>
        <v>#DIV/0!</v>
      </c>
      <c r="AO44" s="198">
        <f t="shared" si="125"/>
        <v>90</v>
      </c>
      <c r="AP44" s="198">
        <f t="shared" si="125"/>
        <v>72.972972972972968</v>
      </c>
      <c r="AQ44" s="198">
        <f t="shared" si="125"/>
        <v>50</v>
      </c>
      <c r="AR44" s="198" t="e">
        <f t="shared" si="125"/>
        <v>#DIV/0!</v>
      </c>
      <c r="AS44" s="198">
        <f t="shared" si="125"/>
        <v>62.5</v>
      </c>
      <c r="AT44" s="198">
        <f t="shared" si="125"/>
        <v>62.5</v>
      </c>
      <c r="AU44" s="198">
        <f t="shared" si="125"/>
        <v>68</v>
      </c>
      <c r="AV44" s="198">
        <f t="shared" si="125"/>
        <v>87.5</v>
      </c>
      <c r="AW44" s="198">
        <f t="shared" si="125"/>
        <v>0</v>
      </c>
      <c r="AX44" s="198">
        <f t="shared" si="125"/>
        <v>100</v>
      </c>
      <c r="AY44" s="198">
        <f t="shared" si="125"/>
        <v>87.5</v>
      </c>
      <c r="AZ44" s="198" t="e">
        <f t="shared" si="125"/>
        <v>#DIV/0!</v>
      </c>
      <c r="BA44" s="198">
        <f t="shared" si="125"/>
        <v>100</v>
      </c>
      <c r="BB44" s="198">
        <f t="shared" si="125"/>
        <v>56.521739130434781</v>
      </c>
      <c r="BC44" s="198" t="e">
        <f t="shared" si="125"/>
        <v>#DIV/0!</v>
      </c>
      <c r="BD44" s="198">
        <f t="shared" si="125"/>
        <v>70.833333333333329</v>
      </c>
      <c r="BE44" s="198">
        <f t="shared" si="125"/>
        <v>66.666666666666671</v>
      </c>
      <c r="BF44" s="198">
        <f t="shared" si="125"/>
        <v>67.768595041322314</v>
      </c>
      <c r="BG44" s="198">
        <f t="shared" si="125"/>
        <v>81.818181818181813</v>
      </c>
      <c r="BH44" s="198">
        <f t="shared" si="125"/>
        <v>100</v>
      </c>
      <c r="BI44" s="198">
        <f t="shared" si="125"/>
        <v>62.5</v>
      </c>
      <c r="BJ44" s="198">
        <f t="shared" si="125"/>
        <v>37.5</v>
      </c>
      <c r="BK44" s="198">
        <f t="shared" si="125"/>
        <v>80</v>
      </c>
      <c r="BL44" s="198">
        <f t="shared" si="125"/>
        <v>83.333333333333329</v>
      </c>
      <c r="BM44" s="198" t="e">
        <f t="shared" si="125"/>
        <v>#DIV/0!</v>
      </c>
      <c r="BN44" s="198">
        <f t="shared" si="125"/>
        <v>77.777777777777771</v>
      </c>
      <c r="BO44" s="198">
        <f t="shared" ref="BO44:DZ44" si="126">BO43*100/BO19</f>
        <v>50</v>
      </c>
      <c r="BP44" s="198">
        <f t="shared" si="126"/>
        <v>66.666666666666671</v>
      </c>
      <c r="BQ44" s="198">
        <f t="shared" si="126"/>
        <v>70</v>
      </c>
      <c r="BR44" s="198">
        <f t="shared" si="126"/>
        <v>100</v>
      </c>
      <c r="BS44" s="198">
        <f t="shared" si="126"/>
        <v>66.666666666666671</v>
      </c>
      <c r="BT44" s="198" t="e">
        <f t="shared" si="126"/>
        <v>#DIV/0!</v>
      </c>
      <c r="BU44" s="198">
        <f t="shared" si="126"/>
        <v>37.5</v>
      </c>
      <c r="BV44" s="198">
        <f t="shared" si="126"/>
        <v>33.333333333333336</v>
      </c>
      <c r="BW44" s="198">
        <f t="shared" si="126"/>
        <v>85.714285714285708</v>
      </c>
      <c r="BX44" s="198">
        <f t="shared" si="126"/>
        <v>55.555555555555557</v>
      </c>
      <c r="BY44" s="198">
        <f t="shared" si="126"/>
        <v>88.888888888888886</v>
      </c>
      <c r="BZ44" s="198">
        <f t="shared" si="126"/>
        <v>66.666666666666671</v>
      </c>
      <c r="CA44" s="198" t="e">
        <f t="shared" si="126"/>
        <v>#DIV/0!</v>
      </c>
      <c r="CB44" s="198">
        <f t="shared" si="126"/>
        <v>100</v>
      </c>
      <c r="CC44" s="198" t="e">
        <f t="shared" si="126"/>
        <v>#DIV/0!</v>
      </c>
      <c r="CD44" s="198">
        <f t="shared" si="126"/>
        <v>100</v>
      </c>
      <c r="CE44" s="198">
        <f t="shared" si="126"/>
        <v>81.818181818181813</v>
      </c>
      <c r="CF44" s="198">
        <f t="shared" si="126"/>
        <v>47.058823529411768</v>
      </c>
      <c r="CG44" s="198" t="e">
        <f t="shared" si="126"/>
        <v>#DIV/0!</v>
      </c>
      <c r="CH44" s="198">
        <f t="shared" si="126"/>
        <v>50</v>
      </c>
      <c r="CI44" s="198">
        <f t="shared" si="126"/>
        <v>60</v>
      </c>
      <c r="CJ44" s="198" t="e">
        <f t="shared" si="126"/>
        <v>#DIV/0!</v>
      </c>
      <c r="CK44" s="198">
        <f t="shared" si="126"/>
        <v>50</v>
      </c>
      <c r="CL44" s="198">
        <f t="shared" si="126"/>
        <v>54.545454545454547</v>
      </c>
      <c r="CM44" s="198">
        <f t="shared" si="126"/>
        <v>0</v>
      </c>
      <c r="CN44" s="198">
        <f t="shared" si="126"/>
        <v>63.513513513513516</v>
      </c>
      <c r="CO44" s="198" t="e">
        <f t="shared" si="126"/>
        <v>#DIV/0!</v>
      </c>
      <c r="CP44" s="198">
        <f t="shared" si="126"/>
        <v>88.888888888888886</v>
      </c>
      <c r="CQ44" s="198">
        <f t="shared" si="126"/>
        <v>50</v>
      </c>
      <c r="CR44" s="198">
        <f t="shared" si="126"/>
        <v>76.92307692307692</v>
      </c>
      <c r="CS44" s="198">
        <f t="shared" si="126"/>
        <v>100</v>
      </c>
      <c r="CT44" s="198">
        <f t="shared" si="126"/>
        <v>66.666666666666671</v>
      </c>
      <c r="CU44" s="198" t="e">
        <f t="shared" si="126"/>
        <v>#DIV/0!</v>
      </c>
      <c r="CV44" s="198" t="e">
        <f t="shared" si="126"/>
        <v>#DIV/0!</v>
      </c>
      <c r="CW44" s="198" t="e">
        <f t="shared" si="126"/>
        <v>#DIV/0!</v>
      </c>
      <c r="CX44" s="198" t="e">
        <f t="shared" si="126"/>
        <v>#DIV/0!</v>
      </c>
      <c r="CY44" s="198">
        <f t="shared" si="126"/>
        <v>79.166666666666671</v>
      </c>
      <c r="CZ44" s="198" t="e">
        <f t="shared" si="126"/>
        <v>#DIV/0!</v>
      </c>
      <c r="DA44" s="198">
        <f t="shared" si="126"/>
        <v>70</v>
      </c>
      <c r="DB44" s="198">
        <f t="shared" si="126"/>
        <v>61.111111111111114</v>
      </c>
      <c r="DC44" s="198">
        <f t="shared" si="126"/>
        <v>62.5</v>
      </c>
      <c r="DD44" s="198" t="e">
        <f t="shared" si="126"/>
        <v>#DIV/0!</v>
      </c>
      <c r="DE44" s="198" t="e">
        <f t="shared" si="126"/>
        <v>#DIV/0!</v>
      </c>
      <c r="DF44" s="198">
        <f t="shared" si="126"/>
        <v>88.888888888888886</v>
      </c>
      <c r="DG44" s="198" t="e">
        <f t="shared" si="126"/>
        <v>#DIV/0!</v>
      </c>
      <c r="DH44" s="198">
        <f t="shared" si="126"/>
        <v>60</v>
      </c>
      <c r="DI44" s="198">
        <f t="shared" si="126"/>
        <v>87.5</v>
      </c>
      <c r="DJ44" s="198">
        <f t="shared" si="126"/>
        <v>100</v>
      </c>
      <c r="DK44" s="198">
        <f t="shared" si="126"/>
        <v>71.428571428571431</v>
      </c>
      <c r="DL44" s="198" t="e">
        <f t="shared" si="126"/>
        <v>#DIV/0!</v>
      </c>
      <c r="DM44" s="198">
        <f t="shared" si="126"/>
        <v>74.468085106382972</v>
      </c>
      <c r="DN44" s="198">
        <f t="shared" si="126"/>
        <v>67.567567567567565</v>
      </c>
      <c r="DO44" s="198">
        <f t="shared" si="126"/>
        <v>75</v>
      </c>
      <c r="DP44" s="198">
        <f t="shared" si="126"/>
        <v>70</v>
      </c>
      <c r="DQ44" s="198">
        <f t="shared" si="126"/>
        <v>66.666666666666671</v>
      </c>
      <c r="DR44" s="198">
        <f t="shared" si="126"/>
        <v>69.696969696969703</v>
      </c>
      <c r="DS44" s="198">
        <f t="shared" si="126"/>
        <v>75</v>
      </c>
      <c r="DT44" s="198">
        <f t="shared" si="126"/>
        <v>75</v>
      </c>
      <c r="DU44" s="198">
        <f t="shared" si="126"/>
        <v>71.428571428571431</v>
      </c>
      <c r="DV44" s="198">
        <f t="shared" si="126"/>
        <v>100</v>
      </c>
      <c r="DW44" s="198">
        <f t="shared" si="126"/>
        <v>100</v>
      </c>
      <c r="DX44" s="198">
        <f t="shared" si="126"/>
        <v>100</v>
      </c>
      <c r="DY44" s="198">
        <f t="shared" si="126"/>
        <v>54.166666666666664</v>
      </c>
      <c r="DZ44" s="198" t="e">
        <f t="shared" si="126"/>
        <v>#DIV/0!</v>
      </c>
      <c r="EA44" s="198" t="e">
        <f t="shared" ref="EA44:GE44" si="127">EA43*100/EA19</f>
        <v>#DIV/0!</v>
      </c>
      <c r="EB44" s="198" t="e">
        <f t="shared" si="127"/>
        <v>#DIV/0!</v>
      </c>
      <c r="EC44" s="198" t="e">
        <f t="shared" si="127"/>
        <v>#DIV/0!</v>
      </c>
      <c r="ED44" s="198" t="e">
        <f t="shared" si="127"/>
        <v>#DIV/0!</v>
      </c>
      <c r="EE44" s="198">
        <f t="shared" si="127"/>
        <v>57.142857142857146</v>
      </c>
      <c r="EF44" s="198">
        <f t="shared" si="127"/>
        <v>77.777777777777771</v>
      </c>
      <c r="EG44" s="198">
        <f t="shared" si="127"/>
        <v>0</v>
      </c>
      <c r="EH44" s="198">
        <f t="shared" si="127"/>
        <v>100</v>
      </c>
      <c r="EI44" s="198" t="e">
        <f t="shared" si="127"/>
        <v>#DIV/0!</v>
      </c>
      <c r="EJ44" s="198" t="e">
        <f t="shared" si="127"/>
        <v>#DIV/0!</v>
      </c>
      <c r="EK44" s="198">
        <f t="shared" si="127"/>
        <v>88.888888888888886</v>
      </c>
      <c r="EL44" s="198" t="e">
        <f t="shared" si="127"/>
        <v>#DIV/0!</v>
      </c>
      <c r="EM44" s="198" t="e">
        <f t="shared" si="127"/>
        <v>#DIV/0!</v>
      </c>
      <c r="EN44" s="198" t="e">
        <f t="shared" si="127"/>
        <v>#DIV/0!</v>
      </c>
      <c r="EO44" s="198" t="e">
        <f t="shared" si="127"/>
        <v>#DIV/0!</v>
      </c>
      <c r="EP44" s="198">
        <f t="shared" si="127"/>
        <v>81.818181818181813</v>
      </c>
      <c r="EQ44" s="198">
        <f t="shared" si="127"/>
        <v>68.75</v>
      </c>
      <c r="ER44" s="198">
        <f t="shared" si="127"/>
        <v>0</v>
      </c>
      <c r="ES44" s="198">
        <f t="shared" si="127"/>
        <v>0</v>
      </c>
      <c r="ET44" s="198" t="e">
        <f t="shared" si="127"/>
        <v>#DIV/0!</v>
      </c>
      <c r="EU44" s="198" t="e">
        <f t="shared" si="127"/>
        <v>#DIV/0!</v>
      </c>
      <c r="EV44" s="198">
        <f t="shared" si="127"/>
        <v>50</v>
      </c>
      <c r="EW44" s="198">
        <f t="shared" si="127"/>
        <v>100</v>
      </c>
      <c r="EX44" s="198">
        <f t="shared" si="127"/>
        <v>100</v>
      </c>
      <c r="EY44" s="198">
        <f t="shared" si="127"/>
        <v>88.888888888888886</v>
      </c>
      <c r="EZ44" s="198" t="e">
        <f t="shared" si="127"/>
        <v>#DIV/0!</v>
      </c>
      <c r="FA44" s="198">
        <f t="shared" si="127"/>
        <v>81.818181818181813</v>
      </c>
      <c r="FB44" s="198" t="e">
        <f t="shared" si="127"/>
        <v>#DIV/0!</v>
      </c>
      <c r="FC44" s="198" t="e">
        <f t="shared" si="127"/>
        <v>#DIV/0!</v>
      </c>
      <c r="FD44" s="198">
        <f t="shared" si="127"/>
        <v>100</v>
      </c>
      <c r="FE44" s="198">
        <f t="shared" si="127"/>
        <v>100</v>
      </c>
      <c r="FF44" s="198" t="e">
        <f t="shared" si="127"/>
        <v>#DIV/0!</v>
      </c>
      <c r="FG44" s="198">
        <f t="shared" si="127"/>
        <v>50</v>
      </c>
      <c r="FH44" s="198" t="e">
        <f t="shared" si="127"/>
        <v>#DIV/0!</v>
      </c>
      <c r="FI44" s="198">
        <f t="shared" si="127"/>
        <v>100</v>
      </c>
      <c r="FJ44" s="198">
        <f t="shared" si="127"/>
        <v>76.315789473684205</v>
      </c>
      <c r="FK44" s="198">
        <f t="shared" si="127"/>
        <v>76.315789473684205</v>
      </c>
      <c r="FL44" s="198">
        <f t="shared" si="127"/>
        <v>50</v>
      </c>
      <c r="FM44" s="198">
        <f t="shared" si="127"/>
        <v>66.666666666666671</v>
      </c>
      <c r="FN44" s="198">
        <f t="shared" si="127"/>
        <v>63.333333333333336</v>
      </c>
      <c r="FO44" s="198" t="e">
        <f t="shared" si="127"/>
        <v>#DIV/0!</v>
      </c>
      <c r="FP44" s="198">
        <f t="shared" si="127"/>
        <v>50</v>
      </c>
      <c r="FQ44" s="198">
        <f t="shared" si="127"/>
        <v>71.428571428571431</v>
      </c>
      <c r="FR44" s="198">
        <f t="shared" si="127"/>
        <v>63.636363636363633</v>
      </c>
      <c r="FS44" s="198">
        <f t="shared" si="127"/>
        <v>67.647058823529406</v>
      </c>
      <c r="FT44" s="198">
        <f t="shared" si="127"/>
        <v>80</v>
      </c>
      <c r="FU44" s="198">
        <f t="shared" si="127"/>
        <v>100</v>
      </c>
      <c r="FV44" s="198">
        <f t="shared" si="127"/>
        <v>85.714285714285708</v>
      </c>
      <c r="FW44" s="198">
        <f t="shared" si="127"/>
        <v>67.032967032967036</v>
      </c>
      <c r="FX44" s="198">
        <f t="shared" si="127"/>
        <v>47.058823529411768</v>
      </c>
      <c r="FY44" s="198">
        <f t="shared" si="127"/>
        <v>50</v>
      </c>
      <c r="FZ44" s="198">
        <f t="shared" si="127"/>
        <v>40</v>
      </c>
      <c r="GA44" s="198">
        <f t="shared" si="127"/>
        <v>50</v>
      </c>
      <c r="GB44" s="198">
        <f t="shared" si="127"/>
        <v>42.857142857142854</v>
      </c>
      <c r="GC44" s="198" t="e">
        <f t="shared" si="127"/>
        <v>#DIV/0!</v>
      </c>
      <c r="GD44" s="198">
        <f t="shared" si="127"/>
        <v>50</v>
      </c>
      <c r="GE44" s="198">
        <f t="shared" si="127"/>
        <v>46.666666666666664</v>
      </c>
    </row>
    <row r="45" spans="1:187" ht="24" customHeight="1">
      <c r="A45" s="232"/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4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5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233"/>
      <c r="FG45" s="233"/>
      <c r="FH45" s="233"/>
      <c r="FI45" s="233"/>
      <c r="FJ45" s="233"/>
      <c r="FK45" s="233"/>
      <c r="FL45" s="233"/>
      <c r="FM45" s="233"/>
      <c r="FN45" s="233"/>
      <c r="FO45" s="233"/>
      <c r="FP45" s="233"/>
      <c r="FQ45" s="233"/>
      <c r="FR45" s="233"/>
      <c r="FS45" s="233"/>
      <c r="FT45" s="233"/>
      <c r="FU45" s="233"/>
      <c r="FV45" s="233"/>
      <c r="FW45" s="233"/>
      <c r="FX45" s="233"/>
      <c r="FY45" s="233"/>
      <c r="FZ45" s="233"/>
      <c r="GA45" s="233"/>
      <c r="GB45" s="233"/>
      <c r="GC45" s="233"/>
      <c r="GD45" s="233"/>
      <c r="GE45" s="233"/>
    </row>
    <row r="46" spans="1:187" ht="24" customHeight="1">
      <c r="A46" s="130"/>
      <c r="B46" s="14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187" ht="24" customHeight="1">
      <c r="A47" s="130"/>
      <c r="B47" s="141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187" ht="24" customHeight="1">
      <c r="A48" s="130"/>
      <c r="B48" s="14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24" customHeight="1">
      <c r="A49" s="130"/>
      <c r="B49" s="14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24" customHeight="1">
      <c r="A50" s="130"/>
      <c r="B50" s="14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24" customHeight="1">
      <c r="A51" s="130"/>
      <c r="B51" s="14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24" customHeight="1">
      <c r="A52" s="130"/>
      <c r="B52" s="141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24" customHeight="1">
      <c r="A53" s="130"/>
      <c r="B53" s="14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24" customHeight="1">
      <c r="A54" s="130"/>
      <c r="B54" s="14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24" customHeight="1">
      <c r="A55" s="130"/>
      <c r="B55" s="14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ht="24" customHeight="1">
      <c r="A56" s="130"/>
      <c r="B56" s="14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6" ht="24" customHeight="1">
      <c r="A57" s="130"/>
      <c r="B57" s="141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24" customHeight="1">
      <c r="A58" s="130"/>
      <c r="B58" s="141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24" customHeight="1">
      <c r="A59" s="130"/>
      <c r="B59" s="141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:26" ht="24" customHeight="1">
      <c r="A60" s="130"/>
      <c r="B60" s="141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ht="24" customHeight="1">
      <c r="A61" s="130"/>
      <c r="B61" s="141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26" ht="24" customHeight="1">
      <c r="A62" s="130"/>
      <c r="B62" s="141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:26" ht="24" customHeight="1">
      <c r="A63" s="130"/>
      <c r="B63" s="141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24" customHeight="1">
      <c r="A64" s="130"/>
      <c r="B64" s="141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24" customHeight="1">
      <c r="A65" s="130"/>
      <c r="B65" s="141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ht="24" customHeight="1">
      <c r="A66" s="130"/>
      <c r="B66" s="141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ht="24" customHeight="1">
      <c r="A67" s="130"/>
      <c r="B67" s="141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:26" ht="24" customHeight="1">
      <c r="A68" s="130"/>
      <c r="B68" s="141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24" customHeight="1">
      <c r="A69" s="130"/>
      <c r="B69" s="14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:26" ht="24" customHeight="1">
      <c r="A70" s="130"/>
      <c r="B70" s="141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26" ht="24" customHeight="1">
      <c r="A71" s="130"/>
      <c r="B71" s="141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:26" ht="24" customHeight="1">
      <c r="A72" s="130"/>
      <c r="B72" s="141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:26" ht="24" customHeight="1">
      <c r="A73" s="130"/>
      <c r="B73" s="14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:26" ht="24" customHeight="1">
      <c r="A74" s="130"/>
      <c r="B74" s="141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26" ht="24" customHeight="1">
      <c r="A75" s="130"/>
      <c r="B75" s="141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:26" ht="24" customHeight="1">
      <c r="A76" s="130"/>
      <c r="B76" s="141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:26" ht="24" customHeight="1">
      <c r="A77" s="130"/>
      <c r="B77" s="141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:26" ht="24" customHeight="1">
      <c r="A78" s="130"/>
      <c r="B78" s="141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:26" ht="24" customHeight="1">
      <c r="A79" s="130"/>
      <c r="B79" s="141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:26" ht="24" customHeight="1">
      <c r="A80" s="130"/>
      <c r="B80" s="141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:26" ht="24" customHeight="1">
      <c r="A81" s="130"/>
      <c r="B81" s="141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:26" ht="24" customHeight="1">
      <c r="A82" s="130"/>
      <c r="B82" s="141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:26" ht="24" customHeight="1">
      <c r="A83" s="130"/>
      <c r="B83" s="141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:26" ht="24" customHeight="1">
      <c r="A84" s="130"/>
      <c r="B84" s="141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:26" ht="24" customHeight="1">
      <c r="A85" s="130"/>
      <c r="B85" s="141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:26" ht="24" customHeight="1">
      <c r="A86" s="130"/>
      <c r="B86" s="141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24" customHeight="1">
      <c r="A87" s="130"/>
      <c r="B87" s="141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24" customHeight="1">
      <c r="A88" s="130"/>
      <c r="B88" s="141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24" customHeight="1">
      <c r="A89" s="130"/>
      <c r="B89" s="141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:26" ht="24" customHeight="1">
      <c r="A90" s="130"/>
      <c r="B90" s="141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6" ht="24" customHeight="1">
      <c r="A91" s="130"/>
      <c r="B91" s="141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:26" ht="24" customHeight="1">
      <c r="A92" s="130"/>
      <c r="B92" s="141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</row>
    <row r="93" spans="1:26" ht="24" customHeight="1">
      <c r="A93" s="130"/>
      <c r="B93" s="141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</row>
    <row r="94" spans="1:26" ht="24" customHeight="1">
      <c r="A94" s="130"/>
      <c r="B94" s="141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</row>
    <row r="95" spans="1:26" ht="24" customHeight="1">
      <c r="A95" s="130"/>
      <c r="B95" s="141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:26" ht="24" customHeight="1">
      <c r="A96" s="130"/>
      <c r="B96" s="141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:26" ht="24" customHeight="1">
      <c r="A97" s="130"/>
      <c r="B97" s="141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:26" ht="24" customHeight="1">
      <c r="A98" s="130"/>
      <c r="B98" s="141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:26" ht="24" customHeight="1">
      <c r="A99" s="130"/>
      <c r="B99" s="141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:26" ht="24" customHeight="1">
      <c r="A100" s="130"/>
      <c r="B100" s="141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:26" ht="24" customHeight="1">
      <c r="A101" s="130"/>
      <c r="B101" s="141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:26" ht="24" customHeight="1">
      <c r="A102" s="130"/>
      <c r="B102" s="141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24" customHeight="1">
      <c r="A103" s="130"/>
      <c r="B103" s="141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:26" ht="24" customHeight="1">
      <c r="A104" s="130"/>
      <c r="B104" s="141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:26" ht="24" customHeight="1">
      <c r="A105" s="130"/>
      <c r="B105" s="141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:26" ht="24" customHeight="1">
      <c r="A106" s="130"/>
      <c r="B106" s="141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:26" ht="24" customHeight="1">
      <c r="A107" s="130"/>
      <c r="B107" s="141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:26" ht="24" customHeight="1">
      <c r="A108" s="130"/>
      <c r="B108" s="141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24" customHeight="1">
      <c r="A109" s="130"/>
      <c r="B109" s="141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:26" ht="24" customHeight="1">
      <c r="A110" s="130"/>
      <c r="B110" s="141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:26" ht="24" customHeight="1">
      <c r="A111" s="130"/>
      <c r="B111" s="141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:26" ht="24" customHeight="1">
      <c r="A112" s="130"/>
      <c r="B112" s="141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:26" ht="24" customHeight="1">
      <c r="A113" s="130"/>
      <c r="B113" s="141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:26" ht="24" customHeight="1">
      <c r="A114" s="130"/>
      <c r="B114" s="141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:26" ht="24" customHeight="1">
      <c r="A115" s="130"/>
      <c r="B115" s="141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:26" ht="24" customHeight="1">
      <c r="A116" s="130"/>
      <c r="B116" s="141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:26" ht="24" customHeight="1">
      <c r="A117" s="130"/>
      <c r="B117" s="141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:26" ht="24" customHeight="1">
      <c r="A118" s="130"/>
      <c r="B118" s="141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:26" ht="24" customHeight="1">
      <c r="A119" s="130"/>
      <c r="B119" s="141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:26" ht="24" customHeight="1">
      <c r="A120" s="130"/>
      <c r="B120" s="141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:26" ht="24" customHeight="1">
      <c r="A121" s="130"/>
      <c r="B121" s="141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:26" ht="24" customHeight="1">
      <c r="A122" s="130"/>
      <c r="B122" s="141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:26" ht="24" customHeight="1">
      <c r="A123" s="130"/>
      <c r="B123" s="141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:26" ht="24" customHeight="1">
      <c r="A124" s="130"/>
      <c r="B124" s="141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:26" ht="24" customHeight="1">
      <c r="A125" s="130"/>
      <c r="B125" s="141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:26" ht="24" customHeight="1">
      <c r="A126" s="130"/>
      <c r="B126" s="141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:26" ht="24" customHeight="1">
      <c r="A127" s="130"/>
      <c r="B127" s="141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:26" ht="24" customHeight="1">
      <c r="A128" s="130"/>
      <c r="B128" s="141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1:26" ht="24" customHeight="1">
      <c r="A129" s="130"/>
      <c r="B129" s="141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1:26" ht="24" customHeight="1">
      <c r="A130" s="130"/>
      <c r="B130" s="141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1:26" ht="24" customHeight="1">
      <c r="A131" s="130"/>
      <c r="B131" s="141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1:26" ht="24" customHeight="1">
      <c r="A132" s="130"/>
      <c r="B132" s="141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1:26" ht="24" customHeight="1">
      <c r="A133" s="130"/>
      <c r="B133" s="141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:26" ht="24" customHeight="1">
      <c r="A134" s="130"/>
      <c r="B134" s="141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1:26" ht="24" customHeight="1">
      <c r="A135" s="130"/>
      <c r="B135" s="141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1:26" ht="24" customHeight="1">
      <c r="A136" s="130"/>
      <c r="B136" s="141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1:26" ht="24" customHeight="1">
      <c r="A137" s="130"/>
      <c r="B137" s="141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 spans="1:26" ht="24" customHeight="1">
      <c r="A138" s="130"/>
      <c r="B138" s="141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 spans="1:26" ht="24" customHeight="1">
      <c r="A139" s="130"/>
      <c r="B139" s="141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</row>
    <row r="140" spans="1:26" ht="24" customHeight="1">
      <c r="A140" s="130"/>
      <c r="B140" s="141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</row>
    <row r="141" spans="1:26" ht="24" customHeight="1">
      <c r="A141" s="130"/>
      <c r="B141" s="141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</row>
    <row r="142" spans="1:26" ht="24" customHeight="1">
      <c r="A142" s="130"/>
      <c r="B142" s="141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 spans="1:26" ht="24" customHeight="1">
      <c r="A143" s="236"/>
      <c r="B143" s="237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 spans="1:26" ht="24" customHeight="1">
      <c r="A144" s="236"/>
      <c r="B144" s="237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</row>
    <row r="145" spans="1:26" ht="24" customHeight="1">
      <c r="A145" s="236"/>
      <c r="B145" s="237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</row>
    <row r="146" spans="1:26" ht="24" customHeight="1">
      <c r="A146" s="236"/>
      <c r="B146" s="237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</row>
    <row r="147" spans="1:26" ht="24" customHeight="1">
      <c r="A147" s="236"/>
      <c r="B147" s="237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</row>
    <row r="148" spans="1:26" ht="24" customHeight="1">
      <c r="A148" s="236"/>
      <c r="B148" s="237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 spans="1:26" ht="24" customHeight="1">
      <c r="A149" s="236"/>
      <c r="B149" s="237"/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1:26" ht="24" customHeight="1">
      <c r="A150" s="236"/>
      <c r="B150" s="237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  <row r="151" spans="1:26" ht="24" customHeight="1">
      <c r="A151" s="236"/>
      <c r="B151" s="237"/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 spans="1:26" ht="24" customHeight="1">
      <c r="A152" s="236"/>
      <c r="B152" s="237"/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 spans="1:26" ht="24" customHeight="1">
      <c r="A153" s="236"/>
      <c r="B153" s="237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</row>
    <row r="154" spans="1:26" ht="24" customHeight="1">
      <c r="A154" s="236"/>
      <c r="B154" s="237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 spans="1:26" ht="24" customHeight="1">
      <c r="A155" s="236"/>
      <c r="B155" s="237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26" ht="24" customHeight="1">
      <c r="A156" s="236"/>
      <c r="B156" s="237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26" ht="24" customHeight="1">
      <c r="A157" s="236"/>
      <c r="B157" s="237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26" ht="24" customHeight="1">
      <c r="A158" s="236"/>
      <c r="B158" s="237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26" ht="24" customHeight="1">
      <c r="A159" s="236"/>
      <c r="B159" s="237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 spans="1:26" ht="24" customHeight="1">
      <c r="A160" s="236"/>
      <c r="B160" s="237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 spans="1:26" ht="24" customHeight="1">
      <c r="A161" s="236"/>
      <c r="B161" s="237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 spans="1:26" ht="24" customHeight="1">
      <c r="A162" s="236"/>
      <c r="B162" s="237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 spans="1:26" ht="24" customHeight="1">
      <c r="A163" s="236"/>
      <c r="B163" s="237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 spans="1:26" ht="24" customHeight="1">
      <c r="A164" s="236"/>
      <c r="B164" s="237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 spans="1:26" ht="24" customHeight="1">
      <c r="A165" s="236"/>
      <c r="B165" s="237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 spans="1:26" ht="24" customHeight="1">
      <c r="A166" s="236"/>
      <c r="B166" s="237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 spans="1:26" ht="24" customHeight="1">
      <c r="A167" s="236"/>
      <c r="B167" s="237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 spans="1:26" ht="24" customHeight="1">
      <c r="A168" s="236"/>
      <c r="B168" s="237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 spans="1:26" ht="24" customHeight="1">
      <c r="A169" s="236"/>
      <c r="B169" s="237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 spans="1:26" ht="24" customHeight="1">
      <c r="A170" s="236"/>
      <c r="B170" s="237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 spans="1:26" ht="24" customHeight="1">
      <c r="A171" s="236"/>
      <c r="B171" s="237"/>
      <c r="C171" s="236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 spans="1:26" ht="24" customHeight="1">
      <c r="A172" s="236"/>
      <c r="B172" s="237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 spans="1:26" ht="24" customHeight="1">
      <c r="A173" s="236"/>
      <c r="B173" s="237"/>
      <c r="C173" s="236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 spans="1:26" ht="24" customHeight="1">
      <c r="A174" s="236"/>
      <c r="B174" s="237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 spans="1:26" ht="24" customHeight="1">
      <c r="A175" s="236"/>
      <c r="B175" s="237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 spans="1:26" ht="24" customHeight="1">
      <c r="A176" s="236"/>
      <c r="B176" s="237"/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236"/>
      <c r="N176" s="236"/>
      <c r="O176" s="236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 spans="1:26" ht="24" customHeight="1">
      <c r="A177" s="236"/>
      <c r="B177" s="237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</row>
    <row r="178" spans="1:26" ht="24" customHeight="1">
      <c r="A178" s="236"/>
      <c r="B178" s="237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</row>
    <row r="179" spans="1:26" ht="24" customHeight="1">
      <c r="A179" s="236"/>
      <c r="B179" s="237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</row>
    <row r="180" spans="1:26" ht="24" customHeight="1">
      <c r="A180" s="236"/>
      <c r="B180" s="237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</row>
    <row r="181" spans="1:26" ht="24" customHeight="1">
      <c r="A181" s="236"/>
      <c r="B181" s="237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</row>
    <row r="182" spans="1:26" ht="24" customHeight="1">
      <c r="A182" s="236"/>
      <c r="B182" s="237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</row>
    <row r="183" spans="1:26" ht="24" customHeight="1">
      <c r="A183" s="236"/>
      <c r="B183" s="237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</row>
    <row r="184" spans="1:26" ht="24" customHeight="1">
      <c r="A184" s="236"/>
      <c r="B184" s="237"/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</row>
    <row r="185" spans="1:26" ht="24" customHeight="1">
      <c r="A185" s="236"/>
      <c r="B185" s="237"/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6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</row>
    <row r="186" spans="1:26" ht="24" customHeight="1">
      <c r="A186" s="236"/>
      <c r="B186" s="237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</row>
    <row r="187" spans="1:26" ht="24" customHeight="1">
      <c r="A187" s="236"/>
      <c r="B187" s="237"/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</row>
    <row r="188" spans="1:26" ht="24" customHeight="1">
      <c r="A188" s="236"/>
      <c r="B188" s="237"/>
      <c r="C188" s="236"/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</row>
    <row r="189" spans="1:26" ht="24" customHeight="1">
      <c r="A189" s="236"/>
      <c r="B189" s="237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</row>
    <row r="190" spans="1:26" ht="24" customHeight="1">
      <c r="A190" s="236"/>
      <c r="B190" s="237"/>
      <c r="C190" s="236"/>
      <c r="D190" s="236"/>
      <c r="E190" s="236"/>
      <c r="F190" s="236"/>
      <c r="G190" s="236"/>
      <c r="H190" s="236"/>
      <c r="I190" s="236"/>
      <c r="J190" s="236"/>
      <c r="K190" s="236"/>
      <c r="L190" s="236"/>
      <c r="M190" s="236"/>
      <c r="N190" s="236"/>
      <c r="O190" s="236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</row>
    <row r="191" spans="1:26" ht="24" customHeight="1">
      <c r="A191" s="236"/>
      <c r="B191" s="237"/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</row>
    <row r="192" spans="1:26" ht="24" customHeight="1">
      <c r="A192" s="236"/>
      <c r="B192" s="237"/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</row>
    <row r="193" spans="1:26" ht="24" customHeight="1">
      <c r="A193" s="236"/>
      <c r="B193" s="237"/>
      <c r="C193" s="236"/>
      <c r="D193" s="236"/>
      <c r="E193" s="236"/>
      <c r="F193" s="236"/>
      <c r="G193" s="236"/>
      <c r="H193" s="236"/>
      <c r="I193" s="236"/>
      <c r="J193" s="236"/>
      <c r="K193" s="236"/>
      <c r="L193" s="236"/>
      <c r="M193" s="236"/>
      <c r="N193" s="236"/>
      <c r="O193" s="236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</row>
    <row r="194" spans="1:26" ht="24" customHeight="1">
      <c r="A194" s="236"/>
      <c r="B194" s="237"/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</row>
    <row r="195" spans="1:26" ht="24" customHeight="1">
      <c r="A195" s="236"/>
      <c r="B195" s="237"/>
      <c r="C195" s="236"/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</row>
    <row r="196" spans="1:26" ht="24" customHeight="1">
      <c r="A196" s="236"/>
      <c r="B196" s="237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</row>
    <row r="197" spans="1:26" ht="24" customHeight="1">
      <c r="A197" s="236"/>
      <c r="B197" s="237"/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 spans="1:26" ht="24" customHeight="1">
      <c r="A198" s="236"/>
      <c r="B198" s="237"/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 spans="1:26" ht="24" customHeight="1">
      <c r="A199" s="236"/>
      <c r="B199" s="237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 spans="1:26" ht="24" customHeight="1">
      <c r="A200" s="236"/>
      <c r="B200" s="237"/>
      <c r="C200" s="236"/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</row>
    <row r="201" spans="1:26" ht="24" customHeight="1">
      <c r="A201" s="236"/>
      <c r="B201" s="237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</row>
    <row r="202" spans="1:26" ht="24" customHeight="1">
      <c r="A202" s="236"/>
      <c r="B202" s="237"/>
      <c r="C202" s="236"/>
      <c r="D202" s="236"/>
      <c r="E202" s="236"/>
      <c r="F202" s="236"/>
      <c r="G202" s="236"/>
      <c r="H202" s="236"/>
      <c r="I202" s="236"/>
      <c r="J202" s="236"/>
      <c r="K202" s="236"/>
      <c r="L202" s="236"/>
      <c r="M202" s="236"/>
      <c r="N202" s="236"/>
      <c r="O202" s="236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</row>
    <row r="203" spans="1:26" ht="24" customHeight="1">
      <c r="A203" s="236"/>
      <c r="B203" s="237"/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36"/>
      <c r="N203" s="236"/>
      <c r="O203" s="236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</row>
    <row r="204" spans="1:26" ht="24" customHeight="1">
      <c r="A204" s="236"/>
      <c r="B204" s="237"/>
      <c r="C204" s="236"/>
      <c r="D204" s="236"/>
      <c r="E204" s="236"/>
      <c r="F204" s="236"/>
      <c r="G204" s="236"/>
      <c r="H204" s="236"/>
      <c r="I204" s="236"/>
      <c r="J204" s="236"/>
      <c r="K204" s="236"/>
      <c r="L204" s="236"/>
      <c r="M204" s="236"/>
      <c r="N204" s="236"/>
      <c r="O204" s="236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</row>
    <row r="205" spans="1:26" ht="24" customHeight="1">
      <c r="A205" s="236"/>
      <c r="B205" s="237"/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</row>
    <row r="206" spans="1:26" ht="24" customHeight="1">
      <c r="A206" s="236"/>
      <c r="B206" s="237"/>
      <c r="C206" s="236"/>
      <c r="D206" s="236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</row>
    <row r="207" spans="1:26" ht="24" customHeight="1">
      <c r="A207" s="236"/>
      <c r="B207" s="237"/>
      <c r="C207" s="236"/>
      <c r="D207" s="236"/>
      <c r="E207" s="236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</row>
    <row r="208" spans="1:26" ht="24" customHeight="1">
      <c r="A208" s="236"/>
      <c r="B208" s="237"/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236"/>
      <c r="O208" s="236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</row>
    <row r="209" spans="1:26" ht="24" customHeight="1">
      <c r="A209" s="236"/>
      <c r="B209" s="237"/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</row>
    <row r="210" spans="1:26" ht="24" customHeight="1">
      <c r="A210" s="236"/>
      <c r="B210" s="237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</row>
    <row r="211" spans="1:26" ht="24" customHeight="1">
      <c r="A211" s="236"/>
      <c r="B211" s="237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36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</row>
    <row r="212" spans="1:26" ht="24" customHeight="1">
      <c r="A212" s="236"/>
      <c r="B212" s="237"/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</row>
    <row r="213" spans="1:26" ht="24" customHeight="1">
      <c r="A213" s="236"/>
      <c r="B213" s="237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</row>
    <row r="214" spans="1:26" ht="24" customHeight="1">
      <c r="A214" s="236"/>
      <c r="B214" s="237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</row>
    <row r="215" spans="1:26" ht="24" customHeight="1">
      <c r="A215" s="236"/>
      <c r="B215" s="237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</row>
    <row r="216" spans="1:26" ht="24" customHeight="1">
      <c r="A216" s="236"/>
      <c r="B216" s="237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 spans="1:26" ht="24" customHeight="1">
      <c r="A217" s="236"/>
      <c r="B217" s="237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 spans="1:26" ht="24" customHeight="1">
      <c r="A218" s="236"/>
      <c r="B218" s="237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</row>
    <row r="219" spans="1:26" ht="24" customHeight="1">
      <c r="A219" s="236"/>
      <c r="B219" s="237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6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</row>
    <row r="220" spans="1:26" ht="24" customHeight="1">
      <c r="A220" s="236"/>
      <c r="B220" s="237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</row>
    <row r="221" spans="1:26" ht="24" customHeight="1">
      <c r="A221" s="236"/>
      <c r="B221" s="237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</row>
    <row r="222" spans="1:26" ht="24" customHeight="1">
      <c r="A222" s="236"/>
      <c r="B222" s="237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1:26" ht="24" customHeight="1">
      <c r="A223" s="236"/>
      <c r="B223" s="237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 spans="1:26" ht="24" customHeight="1">
      <c r="A224" s="236"/>
      <c r="B224" s="237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</row>
    <row r="225" spans="1:26" ht="24" customHeight="1">
      <c r="A225" s="236"/>
      <c r="B225" s="237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  <c r="O225" s="236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</row>
    <row r="226" spans="1:26" ht="24" customHeight="1">
      <c r="A226" s="236"/>
      <c r="B226" s="237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 spans="1:26" ht="24" customHeight="1">
      <c r="A227" s="236"/>
      <c r="B227" s="237"/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36"/>
      <c r="N227" s="236"/>
      <c r="O227" s="236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 spans="1:26" ht="24" customHeight="1">
      <c r="A228" s="236"/>
      <c r="B228" s="237"/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  <row r="229" spans="1:26" ht="24" customHeight="1">
      <c r="A229" s="236"/>
      <c r="B229" s="237"/>
      <c r="C229" s="236"/>
      <c r="D229" s="236"/>
      <c r="E229" s="236"/>
      <c r="F229" s="236"/>
      <c r="G229" s="236"/>
      <c r="H229" s="236"/>
      <c r="I229" s="236"/>
      <c r="J229" s="236"/>
      <c r="K229" s="236"/>
      <c r="L229" s="236"/>
      <c r="M229" s="236"/>
      <c r="N229" s="236"/>
      <c r="O229" s="236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</row>
    <row r="230" spans="1:26" ht="24" customHeight="1">
      <c r="A230" s="236"/>
      <c r="B230" s="237"/>
      <c r="C230" s="236"/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  <c r="N230" s="236"/>
      <c r="O230" s="236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</row>
    <row r="231" spans="1:26" ht="24" customHeight="1">
      <c r="A231" s="236"/>
      <c r="B231" s="237"/>
      <c r="C231" s="236"/>
      <c r="D231" s="236"/>
      <c r="E231" s="236"/>
      <c r="F231" s="236"/>
      <c r="G231" s="236"/>
      <c r="H231" s="236"/>
      <c r="I231" s="236"/>
      <c r="J231" s="236"/>
      <c r="K231" s="236"/>
      <c r="L231" s="236"/>
      <c r="M231" s="236"/>
      <c r="N231" s="236"/>
      <c r="O231" s="236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</row>
    <row r="232" spans="1:26" ht="24" customHeight="1">
      <c r="A232" s="236"/>
      <c r="B232" s="237"/>
      <c r="C232" s="236"/>
      <c r="D232" s="236"/>
      <c r="E232" s="236"/>
      <c r="F232" s="236"/>
      <c r="G232" s="236"/>
      <c r="H232" s="236"/>
      <c r="I232" s="236"/>
      <c r="J232" s="236"/>
      <c r="K232" s="236"/>
      <c r="L232" s="236"/>
      <c r="M232" s="236"/>
      <c r="N232" s="236"/>
      <c r="O232" s="236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</row>
    <row r="233" spans="1:26" ht="24" customHeight="1">
      <c r="A233" s="236"/>
      <c r="B233" s="237"/>
      <c r="C233" s="236"/>
      <c r="D233" s="236"/>
      <c r="E233" s="236"/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</row>
    <row r="234" spans="1:26" ht="24" customHeight="1">
      <c r="A234" s="236"/>
      <c r="B234" s="237"/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  <c r="N234" s="236"/>
      <c r="O234" s="236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 spans="1:26" ht="24" customHeight="1">
      <c r="A235" s="236"/>
      <c r="B235" s="237"/>
      <c r="C235" s="236"/>
      <c r="D235" s="236"/>
      <c r="E235" s="236"/>
      <c r="F235" s="236"/>
      <c r="G235" s="236"/>
      <c r="H235" s="236"/>
      <c r="I235" s="236"/>
      <c r="J235" s="236"/>
      <c r="K235" s="236"/>
      <c r="L235" s="236"/>
      <c r="M235" s="236"/>
      <c r="N235" s="236"/>
      <c r="O235" s="236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 spans="1:26" ht="24" customHeight="1">
      <c r="A236" s="236"/>
      <c r="B236" s="237"/>
      <c r="C236" s="236"/>
      <c r="D236" s="236"/>
      <c r="E236" s="236"/>
      <c r="F236" s="236"/>
      <c r="G236" s="236"/>
      <c r="H236" s="236"/>
      <c r="I236" s="236"/>
      <c r="J236" s="236"/>
      <c r="K236" s="236"/>
      <c r="L236" s="236"/>
      <c r="M236" s="236"/>
      <c r="N236" s="236"/>
      <c r="O236" s="236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 spans="1:26" ht="24" customHeight="1">
      <c r="A237" s="236"/>
      <c r="B237" s="237"/>
      <c r="C237" s="236"/>
      <c r="D237" s="236"/>
      <c r="E237" s="236"/>
      <c r="F237" s="236"/>
      <c r="G237" s="236"/>
      <c r="H237" s="236"/>
      <c r="I237" s="236"/>
      <c r="J237" s="236"/>
      <c r="K237" s="236"/>
      <c r="L237" s="236"/>
      <c r="M237" s="236"/>
      <c r="N237" s="236"/>
      <c r="O237" s="236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</row>
    <row r="238" spans="1:26" ht="24" customHeight="1">
      <c r="A238" s="236"/>
      <c r="B238" s="237"/>
      <c r="C238" s="236"/>
      <c r="D238" s="236"/>
      <c r="E238" s="236"/>
      <c r="F238" s="236"/>
      <c r="G238" s="236"/>
      <c r="H238" s="236"/>
      <c r="I238" s="236"/>
      <c r="J238" s="236"/>
      <c r="K238" s="236"/>
      <c r="L238" s="236"/>
      <c r="M238" s="236"/>
      <c r="N238" s="236"/>
      <c r="O238" s="236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</row>
    <row r="239" spans="1:26" ht="24" customHeight="1">
      <c r="A239" s="236"/>
      <c r="B239" s="237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6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</row>
    <row r="240" spans="1:26" ht="24" customHeight="1">
      <c r="A240" s="236"/>
      <c r="B240" s="237"/>
      <c r="C240" s="236"/>
      <c r="D240" s="236"/>
      <c r="E240" s="236"/>
      <c r="F240" s="236"/>
      <c r="G240" s="236"/>
      <c r="H240" s="236"/>
      <c r="I240" s="236"/>
      <c r="J240" s="236"/>
      <c r="K240" s="236"/>
      <c r="L240" s="236"/>
      <c r="M240" s="236"/>
      <c r="N240" s="236"/>
      <c r="O240" s="236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</row>
    <row r="241" spans="1:26" ht="24" customHeight="1">
      <c r="A241" s="236"/>
      <c r="B241" s="237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  <c r="M241" s="236"/>
      <c r="N241" s="236"/>
      <c r="O241" s="236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</row>
    <row r="242" spans="1:26" ht="24" customHeight="1">
      <c r="A242" s="236"/>
      <c r="B242" s="237"/>
      <c r="C242" s="236"/>
      <c r="D242" s="236"/>
      <c r="E242" s="236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</row>
    <row r="243" spans="1:26" ht="24" customHeight="1">
      <c r="A243" s="236"/>
      <c r="B243" s="237"/>
      <c r="C243" s="236"/>
      <c r="D243" s="236"/>
      <c r="E243" s="236"/>
      <c r="F243" s="236"/>
      <c r="G243" s="236"/>
      <c r="H243" s="236"/>
      <c r="I243" s="236"/>
      <c r="J243" s="236"/>
      <c r="K243" s="236"/>
      <c r="L243" s="236"/>
      <c r="M243" s="236"/>
      <c r="N243" s="236"/>
      <c r="O243" s="236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</row>
    <row r="244" spans="1:26" ht="24" customHeight="1">
      <c r="A244" s="236"/>
      <c r="B244" s="237"/>
      <c r="C244" s="236"/>
      <c r="D244" s="236"/>
      <c r="E244" s="236"/>
      <c r="F244" s="236"/>
      <c r="G244" s="236"/>
      <c r="H244" s="236"/>
      <c r="I244" s="236"/>
      <c r="J244" s="236"/>
      <c r="K244" s="236"/>
      <c r="L244" s="236"/>
      <c r="M244" s="236"/>
      <c r="N244" s="236"/>
      <c r="O244" s="236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</row>
    <row r="245" spans="1:26" ht="24" customHeight="1">
      <c r="A245" s="236"/>
      <c r="B245" s="237"/>
      <c r="C245" s="236"/>
      <c r="D245" s="236"/>
      <c r="E245" s="236"/>
      <c r="F245" s="236"/>
      <c r="G245" s="236"/>
      <c r="H245" s="236"/>
      <c r="I245" s="236"/>
      <c r="J245" s="236"/>
      <c r="K245" s="236"/>
      <c r="L245" s="236"/>
      <c r="M245" s="236"/>
      <c r="N245" s="236"/>
      <c r="O245" s="236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</row>
    <row r="246" spans="1:26" ht="24" customHeight="1">
      <c r="A246" s="236"/>
      <c r="B246" s="237"/>
      <c r="C246" s="236"/>
      <c r="D246" s="236"/>
      <c r="E246" s="236"/>
      <c r="F246" s="236"/>
      <c r="G246" s="236"/>
      <c r="H246" s="236"/>
      <c r="I246" s="236"/>
      <c r="J246" s="236"/>
      <c r="K246" s="236"/>
      <c r="L246" s="236"/>
      <c r="M246" s="236"/>
      <c r="N246" s="236"/>
      <c r="O246" s="236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</row>
    <row r="247" spans="1:26" ht="24" customHeight="1">
      <c r="A247" s="236"/>
      <c r="B247" s="237"/>
      <c r="C247" s="236"/>
      <c r="D247" s="236"/>
      <c r="E247" s="236"/>
      <c r="F247" s="236"/>
      <c r="G247" s="236"/>
      <c r="H247" s="236"/>
      <c r="I247" s="236"/>
      <c r="J247" s="236"/>
      <c r="K247" s="236"/>
      <c r="L247" s="236"/>
      <c r="M247" s="236"/>
      <c r="N247" s="236"/>
      <c r="O247" s="236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</row>
    <row r="248" spans="1:26" ht="24" customHeight="1">
      <c r="A248" s="236"/>
      <c r="B248" s="237"/>
      <c r="C248" s="236"/>
      <c r="D248" s="236"/>
      <c r="E248" s="236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</row>
    <row r="249" spans="1:26" ht="24" customHeight="1">
      <c r="A249" s="236"/>
      <c r="B249" s="237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</row>
    <row r="250" spans="1:26" ht="24" customHeight="1">
      <c r="A250" s="236"/>
      <c r="B250" s="237"/>
      <c r="C250" s="236"/>
      <c r="D250" s="236"/>
      <c r="E250" s="236"/>
      <c r="F250" s="236"/>
      <c r="G250" s="236"/>
      <c r="H250" s="236"/>
      <c r="I250" s="236"/>
      <c r="J250" s="236"/>
      <c r="K250" s="236"/>
      <c r="L250" s="236"/>
      <c r="M250" s="236"/>
      <c r="N250" s="236"/>
      <c r="O250" s="236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</row>
    <row r="251" spans="1:26" ht="24" customHeight="1">
      <c r="A251" s="236"/>
      <c r="B251" s="237"/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  <c r="O251" s="236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</row>
    <row r="252" spans="1:26" ht="24" customHeight="1">
      <c r="A252" s="236"/>
      <c r="B252" s="237"/>
      <c r="C252" s="236"/>
      <c r="D252" s="236"/>
      <c r="E252" s="236"/>
      <c r="F252" s="236"/>
      <c r="G252" s="236"/>
      <c r="H252" s="236"/>
      <c r="I252" s="236"/>
      <c r="J252" s="236"/>
      <c r="K252" s="236"/>
      <c r="L252" s="236"/>
      <c r="M252" s="236"/>
      <c r="N252" s="236"/>
      <c r="O252" s="236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</row>
    <row r="253" spans="1:26" ht="24" customHeight="1">
      <c r="A253" s="236"/>
      <c r="B253" s="237"/>
      <c r="C253" s="236"/>
      <c r="D253" s="236"/>
      <c r="E253" s="236"/>
      <c r="F253" s="236"/>
      <c r="G253" s="236"/>
      <c r="H253" s="236"/>
      <c r="I253" s="236"/>
      <c r="J253" s="236"/>
      <c r="K253" s="236"/>
      <c r="L253" s="236"/>
      <c r="M253" s="236"/>
      <c r="N253" s="236"/>
      <c r="O253" s="236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</row>
    <row r="254" spans="1:26" ht="24" customHeight="1">
      <c r="A254" s="236"/>
      <c r="B254" s="237"/>
      <c r="C254" s="236"/>
      <c r="D254" s="236"/>
      <c r="E254" s="236"/>
      <c r="F254" s="236"/>
      <c r="G254" s="236"/>
      <c r="H254" s="236"/>
      <c r="I254" s="236"/>
      <c r="J254" s="236"/>
      <c r="K254" s="236"/>
      <c r="L254" s="236"/>
      <c r="M254" s="236"/>
      <c r="N254" s="236"/>
      <c r="O254" s="236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</row>
    <row r="255" spans="1:26" ht="24" customHeight="1">
      <c r="A255" s="236"/>
      <c r="B255" s="237"/>
      <c r="C255" s="236"/>
      <c r="D255" s="236"/>
      <c r="E255" s="236"/>
      <c r="F255" s="236"/>
      <c r="G255" s="236"/>
      <c r="H255" s="236"/>
      <c r="I255" s="236"/>
      <c r="J255" s="236"/>
      <c r="K255" s="236"/>
      <c r="L255" s="236"/>
      <c r="M255" s="236"/>
      <c r="N255" s="236"/>
      <c r="O255" s="236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</row>
    <row r="256" spans="1:26" ht="24" customHeight="1">
      <c r="A256" s="236"/>
      <c r="B256" s="237"/>
      <c r="C256" s="236"/>
      <c r="D256" s="236"/>
      <c r="E256" s="236"/>
      <c r="F256" s="236"/>
      <c r="G256" s="236"/>
      <c r="H256" s="236"/>
      <c r="I256" s="236"/>
      <c r="J256" s="236"/>
      <c r="K256" s="236"/>
      <c r="L256" s="236"/>
      <c r="M256" s="236"/>
      <c r="N256" s="236"/>
      <c r="O256" s="236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</row>
    <row r="257" spans="1:26" ht="24" customHeight="1">
      <c r="A257" s="236"/>
      <c r="B257" s="237"/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36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</row>
    <row r="258" spans="1:26" ht="24" customHeight="1">
      <c r="A258" s="236"/>
      <c r="B258" s="237"/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</row>
    <row r="259" spans="1:26" ht="24" customHeight="1">
      <c r="A259" s="236"/>
      <c r="B259" s="237"/>
      <c r="C259" s="236"/>
      <c r="D259" s="236"/>
      <c r="E259" s="236"/>
      <c r="F259" s="236"/>
      <c r="G259" s="236"/>
      <c r="H259" s="236"/>
      <c r="I259" s="236"/>
      <c r="J259" s="236"/>
      <c r="K259" s="236"/>
      <c r="L259" s="236"/>
      <c r="M259" s="236"/>
      <c r="N259" s="236"/>
      <c r="O259" s="236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</row>
    <row r="260" spans="1:26" ht="24" customHeight="1">
      <c r="A260" s="236"/>
      <c r="B260" s="237"/>
      <c r="C260" s="236"/>
      <c r="D260" s="236"/>
      <c r="E260" s="236"/>
      <c r="F260" s="236"/>
      <c r="G260" s="236"/>
      <c r="H260" s="236"/>
      <c r="I260" s="236"/>
      <c r="J260" s="236"/>
      <c r="K260" s="236"/>
      <c r="L260" s="236"/>
      <c r="M260" s="236"/>
      <c r="N260" s="236"/>
      <c r="O260" s="236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</row>
    <row r="261" spans="1:26" ht="24" customHeight="1">
      <c r="A261" s="236"/>
      <c r="B261" s="237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  <c r="M261" s="236"/>
      <c r="N261" s="236"/>
      <c r="O261" s="236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</row>
    <row r="262" spans="1:26" ht="24" customHeight="1">
      <c r="A262" s="236"/>
      <c r="B262" s="237"/>
      <c r="C262" s="236"/>
      <c r="D262" s="236"/>
      <c r="E262" s="236"/>
      <c r="F262" s="236"/>
      <c r="G262" s="236"/>
      <c r="H262" s="236"/>
      <c r="I262" s="236"/>
      <c r="J262" s="236"/>
      <c r="K262" s="236"/>
      <c r="L262" s="236"/>
      <c r="M262" s="236"/>
      <c r="N262" s="236"/>
      <c r="O262" s="236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</row>
    <row r="263" spans="1:26" ht="24" customHeight="1">
      <c r="A263" s="236"/>
      <c r="B263" s="237"/>
      <c r="C263" s="236"/>
      <c r="D263" s="236"/>
      <c r="E263" s="236"/>
      <c r="F263" s="236"/>
      <c r="G263" s="236"/>
      <c r="H263" s="236"/>
      <c r="I263" s="236"/>
      <c r="J263" s="236"/>
      <c r="K263" s="236"/>
      <c r="L263" s="236"/>
      <c r="M263" s="236"/>
      <c r="N263" s="236"/>
      <c r="O263" s="236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</row>
    <row r="264" spans="1:26" ht="24" customHeight="1">
      <c r="A264" s="236"/>
      <c r="B264" s="237"/>
      <c r="C264" s="236"/>
      <c r="D264" s="236"/>
      <c r="E264" s="236"/>
      <c r="F264" s="236"/>
      <c r="G264" s="236"/>
      <c r="H264" s="236"/>
      <c r="I264" s="236"/>
      <c r="J264" s="236"/>
      <c r="K264" s="236"/>
      <c r="L264" s="236"/>
      <c r="M264" s="236"/>
      <c r="N264" s="236"/>
      <c r="O264" s="236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</row>
    <row r="265" spans="1:26" ht="24" customHeight="1">
      <c r="A265" s="236"/>
      <c r="B265" s="237"/>
      <c r="C265" s="236"/>
      <c r="D265" s="236"/>
      <c r="E265" s="236"/>
      <c r="F265" s="236"/>
      <c r="G265" s="236"/>
      <c r="H265" s="236"/>
      <c r="I265" s="236"/>
      <c r="J265" s="236"/>
      <c r="K265" s="236"/>
      <c r="L265" s="236"/>
      <c r="M265" s="236"/>
      <c r="N265" s="236"/>
      <c r="O265" s="236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</row>
    <row r="266" spans="1:26" ht="24" customHeight="1">
      <c r="A266" s="236"/>
      <c r="B266" s="237"/>
      <c r="C266" s="236"/>
      <c r="D266" s="236"/>
      <c r="E266" s="236"/>
      <c r="F266" s="236"/>
      <c r="G266" s="236"/>
      <c r="H266" s="236"/>
      <c r="I266" s="236"/>
      <c r="J266" s="236"/>
      <c r="K266" s="236"/>
      <c r="L266" s="236"/>
      <c r="M266" s="236"/>
      <c r="N266" s="236"/>
      <c r="O266" s="236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</row>
    <row r="267" spans="1:26" ht="24" customHeight="1">
      <c r="A267" s="236"/>
      <c r="B267" s="237"/>
      <c r="C267" s="236"/>
      <c r="D267" s="236"/>
      <c r="E267" s="236"/>
      <c r="F267" s="236"/>
      <c r="G267" s="236"/>
      <c r="H267" s="236"/>
      <c r="I267" s="236"/>
      <c r="J267" s="236"/>
      <c r="K267" s="236"/>
      <c r="L267" s="236"/>
      <c r="M267" s="236"/>
      <c r="N267" s="236"/>
      <c r="O267" s="236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</row>
    <row r="268" spans="1:26" ht="24" customHeight="1">
      <c r="A268" s="236"/>
      <c r="B268" s="237"/>
      <c r="C268" s="236"/>
      <c r="D268" s="236"/>
      <c r="E268" s="236"/>
      <c r="F268" s="236"/>
      <c r="G268" s="236"/>
      <c r="H268" s="236"/>
      <c r="I268" s="236"/>
      <c r="J268" s="236"/>
      <c r="K268" s="236"/>
      <c r="L268" s="236"/>
      <c r="M268" s="236"/>
      <c r="N268" s="236"/>
      <c r="O268" s="236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</row>
    <row r="269" spans="1:26" ht="24" customHeight="1">
      <c r="A269" s="236"/>
      <c r="B269" s="237"/>
      <c r="C269" s="236"/>
      <c r="D269" s="236"/>
      <c r="E269" s="236"/>
      <c r="F269" s="236"/>
      <c r="G269" s="236"/>
      <c r="H269" s="236"/>
      <c r="I269" s="236"/>
      <c r="J269" s="236"/>
      <c r="K269" s="236"/>
      <c r="L269" s="236"/>
      <c r="M269" s="236"/>
      <c r="N269" s="236"/>
      <c r="O269" s="236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</row>
    <row r="270" spans="1:26" ht="24" customHeight="1">
      <c r="A270" s="236"/>
      <c r="B270" s="237"/>
      <c r="C270" s="236"/>
      <c r="D270" s="236"/>
      <c r="E270" s="236"/>
      <c r="F270" s="236"/>
      <c r="G270" s="236"/>
      <c r="H270" s="236"/>
      <c r="I270" s="236"/>
      <c r="J270" s="236"/>
      <c r="K270" s="236"/>
      <c r="L270" s="236"/>
      <c r="M270" s="236"/>
      <c r="N270" s="236"/>
      <c r="O270" s="236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</row>
    <row r="271" spans="1:26" ht="24" customHeight="1">
      <c r="A271" s="236"/>
      <c r="B271" s="237"/>
      <c r="C271" s="236"/>
      <c r="D271" s="236"/>
      <c r="E271" s="236"/>
      <c r="F271" s="236"/>
      <c r="G271" s="236"/>
      <c r="H271" s="236"/>
      <c r="I271" s="236"/>
      <c r="J271" s="236"/>
      <c r="K271" s="236"/>
      <c r="L271" s="236"/>
      <c r="M271" s="236"/>
      <c r="N271" s="236"/>
      <c r="O271" s="236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</row>
    <row r="272" spans="1:26" ht="24" customHeight="1">
      <c r="A272" s="236"/>
      <c r="B272" s="237"/>
      <c r="C272" s="236"/>
      <c r="D272" s="236"/>
      <c r="E272" s="236"/>
      <c r="F272" s="236"/>
      <c r="G272" s="236"/>
      <c r="H272" s="236"/>
      <c r="I272" s="236"/>
      <c r="J272" s="236"/>
      <c r="K272" s="236"/>
      <c r="L272" s="236"/>
      <c r="M272" s="236"/>
      <c r="N272" s="236"/>
      <c r="O272" s="236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</row>
    <row r="273" spans="1:26" ht="24" customHeight="1">
      <c r="A273" s="236"/>
      <c r="B273" s="237"/>
      <c r="C273" s="236"/>
      <c r="D273" s="236"/>
      <c r="E273" s="236"/>
      <c r="F273" s="236"/>
      <c r="G273" s="236"/>
      <c r="H273" s="236"/>
      <c r="I273" s="236"/>
      <c r="J273" s="236"/>
      <c r="K273" s="236"/>
      <c r="L273" s="236"/>
      <c r="M273" s="236"/>
      <c r="N273" s="236"/>
      <c r="O273" s="236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</row>
    <row r="274" spans="1:26" ht="24" customHeight="1">
      <c r="A274" s="236"/>
      <c r="B274" s="237"/>
      <c r="C274" s="236"/>
      <c r="D274" s="236"/>
      <c r="E274" s="236"/>
      <c r="F274" s="236"/>
      <c r="G274" s="236"/>
      <c r="H274" s="236"/>
      <c r="I274" s="236"/>
      <c r="J274" s="236"/>
      <c r="K274" s="236"/>
      <c r="L274" s="236"/>
      <c r="M274" s="236"/>
      <c r="N274" s="236"/>
      <c r="O274" s="236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</row>
    <row r="275" spans="1:26" ht="24" customHeight="1">
      <c r="A275" s="236"/>
      <c r="B275" s="237"/>
      <c r="C275" s="236"/>
      <c r="D275" s="236"/>
      <c r="E275" s="236"/>
      <c r="F275" s="236"/>
      <c r="G275" s="236"/>
      <c r="H275" s="236"/>
      <c r="I275" s="236"/>
      <c r="J275" s="236"/>
      <c r="K275" s="236"/>
      <c r="L275" s="236"/>
      <c r="M275" s="236"/>
      <c r="N275" s="236"/>
      <c r="O275" s="236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</row>
    <row r="276" spans="1:26" ht="24" customHeight="1">
      <c r="A276" s="236"/>
      <c r="B276" s="237"/>
      <c r="C276" s="236"/>
      <c r="D276" s="236"/>
      <c r="E276" s="236"/>
      <c r="F276" s="236"/>
      <c r="G276" s="236"/>
      <c r="H276" s="236"/>
      <c r="I276" s="236"/>
      <c r="J276" s="236"/>
      <c r="K276" s="236"/>
      <c r="L276" s="236"/>
      <c r="M276" s="236"/>
      <c r="N276" s="236"/>
      <c r="O276" s="236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</row>
    <row r="277" spans="1:26" ht="24" customHeight="1">
      <c r="A277" s="236"/>
      <c r="B277" s="237"/>
      <c r="C277" s="236"/>
      <c r="D277" s="236"/>
      <c r="E277" s="236"/>
      <c r="F277" s="236"/>
      <c r="G277" s="236"/>
      <c r="H277" s="236"/>
      <c r="I277" s="236"/>
      <c r="J277" s="236"/>
      <c r="K277" s="236"/>
      <c r="L277" s="236"/>
      <c r="M277" s="236"/>
      <c r="N277" s="236"/>
      <c r="O277" s="236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</row>
    <row r="278" spans="1:26" ht="24" customHeight="1">
      <c r="A278" s="236"/>
      <c r="B278" s="237"/>
      <c r="C278" s="236"/>
      <c r="D278" s="236"/>
      <c r="E278" s="236"/>
      <c r="F278" s="236"/>
      <c r="G278" s="236"/>
      <c r="H278" s="236"/>
      <c r="I278" s="236"/>
      <c r="J278" s="236"/>
      <c r="K278" s="236"/>
      <c r="L278" s="236"/>
      <c r="M278" s="236"/>
      <c r="N278" s="236"/>
      <c r="O278" s="236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</row>
    <row r="279" spans="1:26" ht="24" customHeight="1">
      <c r="A279" s="236"/>
      <c r="B279" s="237"/>
      <c r="C279" s="236"/>
      <c r="D279" s="236"/>
      <c r="E279" s="236"/>
      <c r="F279" s="236"/>
      <c r="G279" s="236"/>
      <c r="H279" s="236"/>
      <c r="I279" s="236"/>
      <c r="J279" s="236"/>
      <c r="K279" s="236"/>
      <c r="L279" s="236"/>
      <c r="M279" s="236"/>
      <c r="N279" s="236"/>
      <c r="O279" s="236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</row>
    <row r="280" spans="1:26" ht="24" customHeight="1">
      <c r="A280" s="236"/>
      <c r="B280" s="237"/>
      <c r="C280" s="236"/>
      <c r="D280" s="236"/>
      <c r="E280" s="236"/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</row>
    <row r="281" spans="1:26" ht="24" customHeight="1">
      <c r="A281" s="236"/>
      <c r="B281" s="237"/>
      <c r="C281" s="236"/>
      <c r="D281" s="236"/>
      <c r="E281" s="236"/>
      <c r="F281" s="236"/>
      <c r="G281" s="236"/>
      <c r="H281" s="236"/>
      <c r="I281" s="236"/>
      <c r="J281" s="236"/>
      <c r="K281" s="236"/>
      <c r="L281" s="236"/>
      <c r="M281" s="236"/>
      <c r="N281" s="236"/>
      <c r="O281" s="236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</row>
    <row r="282" spans="1:26" ht="24" customHeight="1">
      <c r="A282" s="236"/>
      <c r="B282" s="237"/>
      <c r="C282" s="236"/>
      <c r="D282" s="236"/>
      <c r="E282" s="236"/>
      <c r="F282" s="236"/>
      <c r="G282" s="236"/>
      <c r="H282" s="236"/>
      <c r="I282" s="236"/>
      <c r="J282" s="236"/>
      <c r="K282" s="236"/>
      <c r="L282" s="236"/>
      <c r="M282" s="236"/>
      <c r="N282" s="236"/>
      <c r="O282" s="236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</row>
    <row r="283" spans="1:26" ht="24" customHeight="1">
      <c r="A283" s="236"/>
      <c r="B283" s="237"/>
      <c r="C283" s="236"/>
      <c r="D283" s="236"/>
      <c r="E283" s="236"/>
      <c r="F283" s="236"/>
      <c r="G283" s="236"/>
      <c r="H283" s="236"/>
      <c r="I283" s="236"/>
      <c r="J283" s="236"/>
      <c r="K283" s="236"/>
      <c r="L283" s="236"/>
      <c r="M283" s="236"/>
      <c r="N283" s="236"/>
      <c r="O283" s="236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</row>
    <row r="284" spans="1:26" ht="24" customHeight="1">
      <c r="A284" s="236"/>
      <c r="B284" s="237"/>
      <c r="C284" s="236"/>
      <c r="D284" s="236"/>
      <c r="E284" s="236"/>
      <c r="F284" s="236"/>
      <c r="G284" s="236"/>
      <c r="H284" s="236"/>
      <c r="I284" s="236"/>
      <c r="J284" s="236"/>
      <c r="K284" s="236"/>
      <c r="L284" s="236"/>
      <c r="M284" s="236"/>
      <c r="N284" s="236"/>
      <c r="O284" s="236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</row>
    <row r="285" spans="1:26" ht="24" customHeight="1">
      <c r="A285" s="236"/>
      <c r="B285" s="237"/>
      <c r="C285" s="236"/>
      <c r="D285" s="236"/>
      <c r="E285" s="236"/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</row>
    <row r="286" spans="1:26" ht="24" customHeight="1">
      <c r="A286" s="236"/>
      <c r="B286" s="237"/>
      <c r="C286" s="236"/>
      <c r="D286" s="236"/>
      <c r="E286" s="236"/>
      <c r="F286" s="236"/>
      <c r="G286" s="236"/>
      <c r="H286" s="236"/>
      <c r="I286" s="236"/>
      <c r="J286" s="236"/>
      <c r="K286" s="236"/>
      <c r="L286" s="236"/>
      <c r="M286" s="236"/>
      <c r="N286" s="236"/>
      <c r="O286" s="236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</row>
    <row r="287" spans="1:26" ht="24" customHeight="1">
      <c r="A287" s="236"/>
      <c r="B287" s="237"/>
      <c r="C287" s="236"/>
      <c r="D287" s="236"/>
      <c r="E287" s="236"/>
      <c r="F287" s="236"/>
      <c r="G287" s="236"/>
      <c r="H287" s="236"/>
      <c r="I287" s="236"/>
      <c r="J287" s="236"/>
      <c r="K287" s="236"/>
      <c r="L287" s="236"/>
      <c r="M287" s="236"/>
      <c r="N287" s="236"/>
      <c r="O287" s="236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</row>
    <row r="288" spans="1:26" ht="24" customHeight="1">
      <c r="A288" s="236"/>
      <c r="B288" s="237"/>
      <c r="C288" s="236"/>
      <c r="D288" s="236"/>
      <c r="E288" s="236"/>
      <c r="F288" s="236"/>
      <c r="G288" s="236"/>
      <c r="H288" s="236"/>
      <c r="I288" s="236"/>
      <c r="J288" s="236"/>
      <c r="K288" s="236"/>
      <c r="L288" s="236"/>
      <c r="M288" s="236"/>
      <c r="N288" s="236"/>
      <c r="O288" s="236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</row>
    <row r="289" spans="1:26" ht="24" customHeight="1">
      <c r="A289" s="236"/>
      <c r="B289" s="237"/>
      <c r="C289" s="236"/>
      <c r="D289" s="236"/>
      <c r="E289" s="236"/>
      <c r="F289" s="236"/>
      <c r="G289" s="236"/>
      <c r="H289" s="236"/>
      <c r="I289" s="236"/>
      <c r="J289" s="236"/>
      <c r="K289" s="236"/>
      <c r="L289" s="236"/>
      <c r="M289" s="236"/>
      <c r="N289" s="236"/>
      <c r="O289" s="236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</row>
    <row r="290" spans="1:26" ht="24" customHeight="1">
      <c r="A290" s="236"/>
      <c r="B290" s="237"/>
      <c r="C290" s="236"/>
      <c r="D290" s="236"/>
      <c r="E290" s="236"/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</row>
    <row r="291" spans="1:26" ht="24" customHeight="1">
      <c r="A291" s="236"/>
      <c r="B291" s="237"/>
      <c r="C291" s="236"/>
      <c r="D291" s="236"/>
      <c r="E291" s="236"/>
      <c r="F291" s="236"/>
      <c r="G291" s="236"/>
      <c r="H291" s="236"/>
      <c r="I291" s="236"/>
      <c r="J291" s="236"/>
      <c r="K291" s="236"/>
      <c r="L291" s="236"/>
      <c r="M291" s="236"/>
      <c r="N291" s="236"/>
      <c r="O291" s="236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</row>
    <row r="292" spans="1:26" ht="24" customHeight="1">
      <c r="A292" s="236"/>
      <c r="B292" s="237"/>
      <c r="C292" s="236"/>
      <c r="D292" s="236"/>
      <c r="E292" s="236"/>
      <c r="F292" s="236"/>
      <c r="G292" s="236"/>
      <c r="H292" s="236"/>
      <c r="I292" s="236"/>
      <c r="J292" s="236"/>
      <c r="K292" s="236"/>
      <c r="L292" s="236"/>
      <c r="M292" s="236"/>
      <c r="N292" s="236"/>
      <c r="O292" s="236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</row>
    <row r="293" spans="1:26" ht="24" customHeight="1">
      <c r="A293" s="236"/>
      <c r="B293" s="237"/>
      <c r="C293" s="236"/>
      <c r="D293" s="236"/>
      <c r="E293" s="236"/>
      <c r="F293" s="236"/>
      <c r="G293" s="236"/>
      <c r="H293" s="236"/>
      <c r="I293" s="236"/>
      <c r="J293" s="236"/>
      <c r="K293" s="236"/>
      <c r="L293" s="236"/>
      <c r="M293" s="236"/>
      <c r="N293" s="236"/>
      <c r="O293" s="236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</row>
    <row r="294" spans="1:26" ht="24" customHeight="1">
      <c r="A294" s="236"/>
      <c r="B294" s="237"/>
      <c r="C294" s="236"/>
      <c r="D294" s="236"/>
      <c r="E294" s="236"/>
      <c r="F294" s="236"/>
      <c r="G294" s="236"/>
      <c r="H294" s="236"/>
      <c r="I294" s="236"/>
      <c r="J294" s="236"/>
      <c r="K294" s="236"/>
      <c r="L294" s="236"/>
      <c r="M294" s="236"/>
      <c r="N294" s="236"/>
      <c r="O294" s="236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</row>
    <row r="295" spans="1:26" ht="24" customHeight="1">
      <c r="A295" s="236"/>
      <c r="B295" s="237"/>
      <c r="C295" s="236"/>
      <c r="D295" s="236"/>
      <c r="E295" s="236"/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</row>
    <row r="296" spans="1:26" ht="24" customHeight="1">
      <c r="A296" s="236"/>
      <c r="B296" s="237"/>
      <c r="C296" s="236"/>
      <c r="D296" s="236"/>
      <c r="E296" s="236"/>
      <c r="F296" s="236"/>
      <c r="G296" s="236"/>
      <c r="H296" s="236"/>
      <c r="I296" s="236"/>
      <c r="J296" s="236"/>
      <c r="K296" s="236"/>
      <c r="L296" s="236"/>
      <c r="M296" s="236"/>
      <c r="N296" s="236"/>
      <c r="O296" s="236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</row>
    <row r="297" spans="1:26" ht="24" customHeight="1">
      <c r="A297" s="236"/>
      <c r="B297" s="237"/>
      <c r="C297" s="236"/>
      <c r="D297" s="236"/>
      <c r="E297" s="236"/>
      <c r="F297" s="236"/>
      <c r="G297" s="236"/>
      <c r="H297" s="236"/>
      <c r="I297" s="236"/>
      <c r="J297" s="236"/>
      <c r="K297" s="236"/>
      <c r="L297" s="236"/>
      <c r="M297" s="236"/>
      <c r="N297" s="236"/>
      <c r="O297" s="236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</row>
    <row r="298" spans="1:26" ht="24" customHeight="1">
      <c r="A298" s="236"/>
      <c r="B298" s="237"/>
      <c r="C298" s="236"/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</row>
    <row r="299" spans="1:26" ht="24" customHeight="1">
      <c r="A299" s="236"/>
      <c r="B299" s="237"/>
      <c r="C299" s="236"/>
      <c r="D299" s="236"/>
      <c r="E299" s="236"/>
      <c r="F299" s="236"/>
      <c r="G299" s="236"/>
      <c r="H299" s="236"/>
      <c r="I299" s="236"/>
      <c r="J299" s="236"/>
      <c r="K299" s="236"/>
      <c r="L299" s="236"/>
      <c r="M299" s="236"/>
      <c r="N299" s="236"/>
      <c r="O299" s="236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</row>
    <row r="300" spans="1:26" ht="24" customHeight="1">
      <c r="A300" s="236"/>
      <c r="B300" s="237"/>
      <c r="C300" s="236"/>
      <c r="D300" s="236"/>
      <c r="E300" s="236"/>
      <c r="F300" s="236"/>
      <c r="G300" s="236"/>
      <c r="H300" s="236"/>
      <c r="I300" s="236"/>
      <c r="J300" s="236"/>
      <c r="K300" s="236"/>
      <c r="L300" s="236"/>
      <c r="M300" s="236"/>
      <c r="N300" s="236"/>
      <c r="O300" s="236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</row>
    <row r="301" spans="1:26" ht="24" customHeight="1">
      <c r="A301" s="236"/>
      <c r="B301" s="237"/>
      <c r="C301" s="236"/>
      <c r="D301" s="236"/>
      <c r="E301" s="236"/>
      <c r="F301" s="236"/>
      <c r="G301" s="236"/>
      <c r="H301" s="236"/>
      <c r="I301" s="236"/>
      <c r="J301" s="236"/>
      <c r="K301" s="236"/>
      <c r="L301" s="236"/>
      <c r="M301" s="236"/>
      <c r="N301" s="236"/>
      <c r="O301" s="236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</row>
    <row r="302" spans="1:26" ht="24" customHeight="1">
      <c r="A302" s="236"/>
      <c r="B302" s="237"/>
      <c r="C302" s="236"/>
      <c r="D302" s="236"/>
      <c r="E302" s="236"/>
      <c r="F302" s="236"/>
      <c r="G302" s="236"/>
      <c r="H302" s="236"/>
      <c r="I302" s="236"/>
      <c r="J302" s="236"/>
      <c r="K302" s="236"/>
      <c r="L302" s="236"/>
      <c r="M302" s="236"/>
      <c r="N302" s="236"/>
      <c r="O302" s="236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</row>
    <row r="303" spans="1:26" ht="24" customHeight="1">
      <c r="A303" s="236"/>
      <c r="B303" s="237"/>
      <c r="C303" s="236"/>
      <c r="D303" s="236"/>
      <c r="E303" s="236"/>
      <c r="F303" s="236"/>
      <c r="G303" s="236"/>
      <c r="H303" s="236"/>
      <c r="I303" s="236"/>
      <c r="J303" s="236"/>
      <c r="K303" s="236"/>
      <c r="L303" s="236"/>
      <c r="M303" s="236"/>
      <c r="N303" s="236"/>
      <c r="O303" s="236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</row>
    <row r="304" spans="1:26" ht="24" customHeight="1">
      <c r="A304" s="236"/>
      <c r="B304" s="237"/>
      <c r="C304" s="236"/>
      <c r="D304" s="236"/>
      <c r="E304" s="236"/>
      <c r="F304" s="236"/>
      <c r="G304" s="236"/>
      <c r="H304" s="236"/>
      <c r="I304" s="236"/>
      <c r="J304" s="236"/>
      <c r="K304" s="236"/>
      <c r="L304" s="236"/>
      <c r="M304" s="236"/>
      <c r="N304" s="236"/>
      <c r="O304" s="236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</row>
    <row r="305" spans="1:26" ht="24" customHeight="1">
      <c r="A305" s="236"/>
      <c r="B305" s="237"/>
      <c r="C305" s="236"/>
      <c r="D305" s="236"/>
      <c r="E305" s="236"/>
      <c r="F305" s="236"/>
      <c r="G305" s="236"/>
      <c r="H305" s="236"/>
      <c r="I305" s="236"/>
      <c r="J305" s="236"/>
      <c r="K305" s="236"/>
      <c r="L305" s="236"/>
      <c r="M305" s="236"/>
      <c r="N305" s="236"/>
      <c r="O305" s="236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</row>
    <row r="306" spans="1:26" ht="24" customHeight="1">
      <c r="A306" s="236"/>
      <c r="B306" s="237"/>
      <c r="C306" s="236"/>
      <c r="D306" s="236"/>
      <c r="E306" s="236"/>
      <c r="F306" s="236"/>
      <c r="G306" s="236"/>
      <c r="H306" s="236"/>
      <c r="I306" s="236"/>
      <c r="J306" s="236"/>
      <c r="K306" s="236"/>
      <c r="L306" s="236"/>
      <c r="M306" s="236"/>
      <c r="N306" s="236"/>
      <c r="O306" s="236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</row>
    <row r="307" spans="1:26" ht="24" customHeight="1">
      <c r="A307" s="236"/>
      <c r="B307" s="237"/>
      <c r="C307" s="236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</row>
    <row r="308" spans="1:26" ht="24" customHeight="1">
      <c r="A308" s="236"/>
      <c r="B308" s="237"/>
      <c r="C308" s="236"/>
      <c r="D308" s="236"/>
      <c r="E308" s="236"/>
      <c r="F308" s="236"/>
      <c r="G308" s="236"/>
      <c r="H308" s="236"/>
      <c r="I308" s="236"/>
      <c r="J308" s="236"/>
      <c r="K308" s="236"/>
      <c r="L308" s="236"/>
      <c r="M308" s="236"/>
      <c r="N308" s="236"/>
      <c r="O308" s="236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</row>
    <row r="309" spans="1:26" ht="24" customHeight="1">
      <c r="A309" s="236"/>
      <c r="B309" s="237"/>
      <c r="C309" s="236"/>
      <c r="D309" s="236"/>
      <c r="E309" s="236"/>
      <c r="F309" s="236"/>
      <c r="G309" s="236"/>
      <c r="H309" s="236"/>
      <c r="I309" s="236"/>
      <c r="J309" s="236"/>
      <c r="K309" s="236"/>
      <c r="L309" s="236"/>
      <c r="M309" s="236"/>
      <c r="N309" s="236"/>
      <c r="O309" s="236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</row>
    <row r="310" spans="1:26" ht="24" customHeight="1">
      <c r="A310" s="236"/>
      <c r="B310" s="237"/>
      <c r="C310" s="236"/>
      <c r="D310" s="236"/>
      <c r="E310" s="236"/>
      <c r="F310" s="236"/>
      <c r="G310" s="236"/>
      <c r="H310" s="236"/>
      <c r="I310" s="236"/>
      <c r="J310" s="236"/>
      <c r="K310" s="236"/>
      <c r="L310" s="236"/>
      <c r="M310" s="236"/>
      <c r="N310" s="236"/>
      <c r="O310" s="236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</row>
    <row r="311" spans="1:26" ht="24" customHeight="1">
      <c r="A311" s="236"/>
      <c r="B311" s="237"/>
      <c r="C311" s="236"/>
      <c r="D311" s="236"/>
      <c r="E311" s="236"/>
      <c r="F311" s="236"/>
      <c r="G311" s="236"/>
      <c r="H311" s="236"/>
      <c r="I311" s="236"/>
      <c r="J311" s="236"/>
      <c r="K311" s="236"/>
      <c r="L311" s="236"/>
      <c r="M311" s="236"/>
      <c r="N311" s="236"/>
      <c r="O311" s="236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</row>
    <row r="312" spans="1:26" ht="24" customHeight="1">
      <c r="A312" s="236"/>
      <c r="B312" s="237"/>
      <c r="C312" s="236"/>
      <c r="D312" s="236"/>
      <c r="E312" s="236"/>
      <c r="F312" s="236"/>
      <c r="G312" s="236"/>
      <c r="H312" s="236"/>
      <c r="I312" s="236"/>
      <c r="J312" s="236"/>
      <c r="K312" s="236"/>
      <c r="L312" s="236"/>
      <c r="M312" s="236"/>
      <c r="N312" s="236"/>
      <c r="O312" s="236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</row>
    <row r="313" spans="1:26" ht="24" customHeight="1">
      <c r="A313" s="236"/>
      <c r="B313" s="237"/>
      <c r="C313" s="236"/>
      <c r="D313" s="236"/>
      <c r="E313" s="236"/>
      <c r="F313" s="236"/>
      <c r="G313" s="236"/>
      <c r="H313" s="236"/>
      <c r="I313" s="236"/>
      <c r="J313" s="236"/>
      <c r="K313" s="236"/>
      <c r="L313" s="236"/>
      <c r="M313" s="236"/>
      <c r="N313" s="236"/>
      <c r="O313" s="236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</row>
    <row r="314" spans="1:26" ht="24" customHeight="1">
      <c r="A314" s="236"/>
      <c r="B314" s="237"/>
      <c r="C314" s="236"/>
      <c r="D314" s="236"/>
      <c r="E314" s="236"/>
      <c r="F314" s="236"/>
      <c r="G314" s="236"/>
      <c r="H314" s="236"/>
      <c r="I314" s="236"/>
      <c r="J314" s="236"/>
      <c r="K314" s="236"/>
      <c r="L314" s="236"/>
      <c r="M314" s="236"/>
      <c r="N314" s="236"/>
      <c r="O314" s="236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</row>
    <row r="315" spans="1:26" ht="24" customHeight="1">
      <c r="A315" s="236"/>
      <c r="B315" s="237"/>
      <c r="C315" s="236"/>
      <c r="D315" s="236"/>
      <c r="E315" s="236"/>
      <c r="F315" s="236"/>
      <c r="G315" s="236"/>
      <c r="H315" s="236"/>
      <c r="I315" s="236"/>
      <c r="J315" s="236"/>
      <c r="K315" s="236"/>
      <c r="L315" s="236"/>
      <c r="M315" s="236"/>
      <c r="N315" s="236"/>
      <c r="O315" s="236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</row>
    <row r="316" spans="1:26" ht="24" customHeight="1">
      <c r="A316" s="236"/>
      <c r="B316" s="237"/>
      <c r="C316" s="236"/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6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</row>
    <row r="317" spans="1:26" ht="24" customHeight="1">
      <c r="A317" s="236"/>
      <c r="B317" s="237"/>
      <c r="C317" s="236"/>
      <c r="D317" s="236"/>
      <c r="E317" s="236"/>
      <c r="F317" s="236"/>
      <c r="G317" s="236"/>
      <c r="H317" s="236"/>
      <c r="I317" s="236"/>
      <c r="J317" s="236"/>
      <c r="K317" s="236"/>
      <c r="L317" s="236"/>
      <c r="M317" s="236"/>
      <c r="N317" s="236"/>
      <c r="O317" s="236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</row>
    <row r="318" spans="1:26" ht="24" customHeight="1">
      <c r="A318" s="236"/>
      <c r="B318" s="237"/>
      <c r="C318" s="236"/>
      <c r="D318" s="236"/>
      <c r="E318" s="236"/>
      <c r="F318" s="236"/>
      <c r="G318" s="236"/>
      <c r="H318" s="236"/>
      <c r="I318" s="236"/>
      <c r="J318" s="236"/>
      <c r="K318" s="236"/>
      <c r="L318" s="236"/>
      <c r="M318" s="236"/>
      <c r="N318" s="236"/>
      <c r="O318" s="236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</row>
    <row r="319" spans="1:26" ht="24" customHeight="1">
      <c r="A319" s="236"/>
      <c r="B319" s="237"/>
      <c r="C319" s="236"/>
      <c r="D319" s="236"/>
      <c r="E319" s="236"/>
      <c r="F319" s="236"/>
      <c r="G319" s="236"/>
      <c r="H319" s="236"/>
      <c r="I319" s="236"/>
      <c r="J319" s="236"/>
      <c r="K319" s="236"/>
      <c r="L319" s="236"/>
      <c r="M319" s="236"/>
      <c r="N319" s="236"/>
      <c r="O319" s="236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</row>
    <row r="320" spans="1:26" ht="24" customHeight="1">
      <c r="A320" s="236"/>
      <c r="B320" s="237"/>
      <c r="C320" s="236"/>
      <c r="D320" s="236"/>
      <c r="E320" s="236"/>
      <c r="F320" s="236"/>
      <c r="G320" s="236"/>
      <c r="H320" s="236"/>
      <c r="I320" s="236"/>
      <c r="J320" s="236"/>
      <c r="K320" s="236"/>
      <c r="L320" s="236"/>
      <c r="M320" s="236"/>
      <c r="N320" s="236"/>
      <c r="O320" s="236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</row>
    <row r="321" spans="1:26" ht="24" customHeight="1">
      <c r="A321" s="236"/>
      <c r="B321" s="237"/>
      <c r="C321" s="236"/>
      <c r="D321" s="236"/>
      <c r="E321" s="236"/>
      <c r="F321" s="236"/>
      <c r="G321" s="236"/>
      <c r="H321" s="236"/>
      <c r="I321" s="236"/>
      <c r="J321" s="236"/>
      <c r="K321" s="236"/>
      <c r="L321" s="236"/>
      <c r="M321" s="236"/>
      <c r="N321" s="236"/>
      <c r="O321" s="236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</row>
    <row r="322" spans="1:26" ht="24" customHeight="1">
      <c r="A322" s="236"/>
      <c r="B322" s="237"/>
      <c r="C322" s="236"/>
      <c r="D322" s="236"/>
      <c r="E322" s="236"/>
      <c r="F322" s="236"/>
      <c r="G322" s="236"/>
      <c r="H322" s="236"/>
      <c r="I322" s="236"/>
      <c r="J322" s="236"/>
      <c r="K322" s="236"/>
      <c r="L322" s="236"/>
      <c r="M322" s="236"/>
      <c r="N322" s="236"/>
      <c r="O322" s="236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</row>
    <row r="323" spans="1:26" ht="24" customHeight="1">
      <c r="A323" s="236"/>
      <c r="B323" s="237"/>
      <c r="C323" s="236"/>
      <c r="D323" s="236"/>
      <c r="E323" s="236"/>
      <c r="F323" s="236"/>
      <c r="G323" s="236"/>
      <c r="H323" s="236"/>
      <c r="I323" s="236"/>
      <c r="J323" s="236"/>
      <c r="K323" s="236"/>
      <c r="L323" s="236"/>
      <c r="M323" s="236"/>
      <c r="N323" s="236"/>
      <c r="O323" s="236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</row>
    <row r="324" spans="1:26" ht="24" customHeight="1">
      <c r="A324" s="236"/>
      <c r="B324" s="237"/>
      <c r="C324" s="236"/>
      <c r="D324" s="236"/>
      <c r="E324" s="236"/>
      <c r="F324" s="236"/>
      <c r="G324" s="236"/>
      <c r="H324" s="236"/>
      <c r="I324" s="236"/>
      <c r="J324" s="236"/>
      <c r="K324" s="236"/>
      <c r="L324" s="236"/>
      <c r="M324" s="236"/>
      <c r="N324" s="236"/>
      <c r="O324" s="236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</row>
    <row r="325" spans="1:26" ht="24" customHeight="1">
      <c r="A325" s="236"/>
      <c r="B325" s="237"/>
      <c r="C325" s="236"/>
      <c r="D325" s="236"/>
      <c r="E325" s="236"/>
      <c r="F325" s="236"/>
      <c r="G325" s="236"/>
      <c r="H325" s="236"/>
      <c r="I325" s="236"/>
      <c r="J325" s="236"/>
      <c r="K325" s="236"/>
      <c r="L325" s="236"/>
      <c r="M325" s="236"/>
      <c r="N325" s="236"/>
      <c r="O325" s="236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</row>
    <row r="326" spans="1:26" ht="24" customHeight="1">
      <c r="A326" s="236"/>
      <c r="B326" s="237"/>
      <c r="C326" s="236"/>
      <c r="D326" s="236"/>
      <c r="E326" s="236"/>
      <c r="F326" s="236"/>
      <c r="G326" s="236"/>
      <c r="H326" s="236"/>
      <c r="I326" s="236"/>
      <c r="J326" s="236"/>
      <c r="K326" s="236"/>
      <c r="L326" s="236"/>
      <c r="M326" s="236"/>
      <c r="N326" s="236"/>
      <c r="O326" s="236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</row>
    <row r="327" spans="1:26" ht="24" customHeight="1">
      <c r="A327" s="236"/>
      <c r="B327" s="237"/>
      <c r="C327" s="236"/>
      <c r="D327" s="236"/>
      <c r="E327" s="236"/>
      <c r="F327" s="236"/>
      <c r="G327" s="236"/>
      <c r="H327" s="236"/>
      <c r="I327" s="236"/>
      <c r="J327" s="236"/>
      <c r="K327" s="236"/>
      <c r="L327" s="236"/>
      <c r="M327" s="236"/>
      <c r="N327" s="236"/>
      <c r="O327" s="236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</row>
    <row r="328" spans="1:26" ht="24" customHeight="1">
      <c r="A328" s="236"/>
      <c r="B328" s="237"/>
      <c r="C328" s="236"/>
      <c r="D328" s="236"/>
      <c r="E328" s="236"/>
      <c r="F328" s="236"/>
      <c r="G328" s="236"/>
      <c r="H328" s="236"/>
      <c r="I328" s="236"/>
      <c r="J328" s="236"/>
      <c r="K328" s="236"/>
      <c r="L328" s="236"/>
      <c r="M328" s="236"/>
      <c r="N328" s="236"/>
      <c r="O328" s="236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</row>
    <row r="329" spans="1:26" ht="24" customHeight="1">
      <c r="A329" s="236"/>
      <c r="B329" s="237"/>
      <c r="C329" s="236"/>
      <c r="D329" s="236"/>
      <c r="E329" s="236"/>
      <c r="F329" s="236"/>
      <c r="G329" s="236"/>
      <c r="H329" s="236"/>
      <c r="I329" s="236"/>
      <c r="J329" s="236"/>
      <c r="K329" s="236"/>
      <c r="L329" s="236"/>
      <c r="M329" s="236"/>
      <c r="N329" s="236"/>
      <c r="O329" s="236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</row>
    <row r="330" spans="1:26" ht="24" customHeight="1">
      <c r="A330" s="236"/>
      <c r="B330" s="237"/>
      <c r="C330" s="236"/>
      <c r="D330" s="236"/>
      <c r="E330" s="236"/>
      <c r="F330" s="236"/>
      <c r="G330" s="236"/>
      <c r="H330" s="236"/>
      <c r="I330" s="236"/>
      <c r="J330" s="236"/>
      <c r="K330" s="236"/>
      <c r="L330" s="236"/>
      <c r="M330" s="236"/>
      <c r="N330" s="236"/>
      <c r="O330" s="236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</row>
    <row r="331" spans="1:26" ht="24" customHeight="1">
      <c r="A331" s="236"/>
      <c r="B331" s="237"/>
      <c r="C331" s="236"/>
      <c r="D331" s="236"/>
      <c r="E331" s="236"/>
      <c r="F331" s="236"/>
      <c r="G331" s="236"/>
      <c r="H331" s="236"/>
      <c r="I331" s="236"/>
      <c r="J331" s="236"/>
      <c r="K331" s="236"/>
      <c r="L331" s="236"/>
      <c r="M331" s="236"/>
      <c r="N331" s="236"/>
      <c r="O331" s="236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</row>
    <row r="332" spans="1:26" ht="24" customHeight="1">
      <c r="A332" s="236"/>
      <c r="B332" s="237"/>
      <c r="C332" s="236"/>
      <c r="D332" s="236"/>
      <c r="E332" s="236"/>
      <c r="F332" s="236"/>
      <c r="G332" s="236"/>
      <c r="H332" s="236"/>
      <c r="I332" s="236"/>
      <c r="J332" s="236"/>
      <c r="K332" s="236"/>
      <c r="L332" s="236"/>
      <c r="M332" s="236"/>
      <c r="N332" s="236"/>
      <c r="O332" s="236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</row>
    <row r="333" spans="1:26" ht="24" customHeight="1">
      <c r="A333" s="236"/>
      <c r="B333" s="237"/>
      <c r="C333" s="236"/>
      <c r="D333" s="236"/>
      <c r="E333" s="236"/>
      <c r="F333" s="236"/>
      <c r="G333" s="236"/>
      <c r="H333" s="236"/>
      <c r="I333" s="236"/>
      <c r="J333" s="236"/>
      <c r="K333" s="236"/>
      <c r="L333" s="236"/>
      <c r="M333" s="236"/>
      <c r="N333" s="236"/>
      <c r="O333" s="236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</row>
    <row r="334" spans="1:26" ht="24" customHeight="1">
      <c r="A334" s="236"/>
      <c r="B334" s="237"/>
      <c r="C334" s="236"/>
      <c r="D334" s="236"/>
      <c r="E334" s="236"/>
      <c r="F334" s="236"/>
      <c r="G334" s="236"/>
      <c r="H334" s="236"/>
      <c r="I334" s="236"/>
      <c r="J334" s="236"/>
      <c r="K334" s="236"/>
      <c r="L334" s="236"/>
      <c r="M334" s="236"/>
      <c r="N334" s="236"/>
      <c r="O334" s="236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</row>
    <row r="335" spans="1:26" ht="24" customHeight="1">
      <c r="A335" s="236"/>
      <c r="B335" s="237"/>
      <c r="C335" s="236"/>
      <c r="D335" s="236"/>
      <c r="E335" s="236"/>
      <c r="F335" s="236"/>
      <c r="G335" s="236"/>
      <c r="H335" s="236"/>
      <c r="I335" s="236"/>
      <c r="J335" s="236"/>
      <c r="K335" s="236"/>
      <c r="L335" s="236"/>
      <c r="M335" s="236"/>
      <c r="N335" s="236"/>
      <c r="O335" s="236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</row>
    <row r="336" spans="1:26" ht="24" customHeight="1">
      <c r="A336" s="236"/>
      <c r="B336" s="237"/>
      <c r="C336" s="236"/>
      <c r="D336" s="236"/>
      <c r="E336" s="236"/>
      <c r="F336" s="236"/>
      <c r="G336" s="236"/>
      <c r="H336" s="236"/>
      <c r="I336" s="236"/>
      <c r="J336" s="236"/>
      <c r="K336" s="236"/>
      <c r="L336" s="236"/>
      <c r="M336" s="236"/>
      <c r="N336" s="236"/>
      <c r="O336" s="236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</row>
    <row r="337" spans="1:26" ht="24" customHeight="1">
      <c r="A337" s="236"/>
      <c r="B337" s="237"/>
      <c r="C337" s="236"/>
      <c r="D337" s="236"/>
      <c r="E337" s="236"/>
      <c r="F337" s="236"/>
      <c r="G337" s="236"/>
      <c r="H337" s="236"/>
      <c r="I337" s="236"/>
      <c r="J337" s="236"/>
      <c r="K337" s="236"/>
      <c r="L337" s="236"/>
      <c r="M337" s="236"/>
      <c r="N337" s="236"/>
      <c r="O337" s="236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</row>
    <row r="338" spans="1:26" ht="24" customHeight="1">
      <c r="A338" s="236"/>
      <c r="B338" s="237"/>
      <c r="C338" s="236"/>
      <c r="D338" s="236"/>
      <c r="E338" s="236"/>
      <c r="F338" s="236"/>
      <c r="G338" s="236"/>
      <c r="H338" s="236"/>
      <c r="I338" s="236"/>
      <c r="J338" s="236"/>
      <c r="K338" s="236"/>
      <c r="L338" s="236"/>
      <c r="M338" s="236"/>
      <c r="N338" s="236"/>
      <c r="O338" s="236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 spans="1:26" ht="24" customHeight="1">
      <c r="A339" s="236"/>
      <c r="B339" s="237"/>
      <c r="C339" s="236"/>
      <c r="D339" s="236"/>
      <c r="E339" s="236"/>
      <c r="F339" s="236"/>
      <c r="G339" s="236"/>
      <c r="H339" s="236"/>
      <c r="I339" s="236"/>
      <c r="J339" s="236"/>
      <c r="K339" s="236"/>
      <c r="L339" s="236"/>
      <c r="M339" s="236"/>
      <c r="N339" s="236"/>
      <c r="O339" s="236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0" spans="1:26" ht="24" customHeight="1">
      <c r="A340" s="236"/>
      <c r="B340" s="237"/>
      <c r="C340" s="236"/>
      <c r="D340" s="236"/>
      <c r="E340" s="236"/>
      <c r="F340" s="236"/>
      <c r="G340" s="236"/>
      <c r="H340" s="236"/>
      <c r="I340" s="236"/>
      <c r="J340" s="236"/>
      <c r="K340" s="236"/>
      <c r="L340" s="236"/>
      <c r="M340" s="236"/>
      <c r="N340" s="236"/>
      <c r="O340" s="236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</row>
    <row r="341" spans="1:26" ht="24" customHeight="1">
      <c r="A341" s="236"/>
      <c r="B341" s="237"/>
      <c r="C341" s="236"/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</row>
    <row r="342" spans="1:26" ht="24" customHeight="1">
      <c r="A342" s="236"/>
      <c r="B342" s="237"/>
      <c r="C342" s="236"/>
      <c r="D342" s="236"/>
      <c r="E342" s="236"/>
      <c r="F342" s="236"/>
      <c r="G342" s="236"/>
      <c r="H342" s="236"/>
      <c r="I342" s="236"/>
      <c r="J342" s="236"/>
      <c r="K342" s="236"/>
      <c r="L342" s="236"/>
      <c r="M342" s="236"/>
      <c r="N342" s="236"/>
      <c r="O342" s="236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</row>
    <row r="343" spans="1:26" ht="24" customHeight="1">
      <c r="A343" s="236"/>
      <c r="B343" s="237"/>
      <c r="C343" s="236"/>
      <c r="D343" s="236"/>
      <c r="E343" s="236"/>
      <c r="F343" s="236"/>
      <c r="G343" s="236"/>
      <c r="H343" s="236"/>
      <c r="I343" s="236"/>
      <c r="J343" s="236"/>
      <c r="K343" s="236"/>
      <c r="L343" s="236"/>
      <c r="M343" s="236"/>
      <c r="N343" s="236"/>
      <c r="O343" s="236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</row>
    <row r="344" spans="1:26" ht="24" customHeight="1">
      <c r="A344" s="236"/>
      <c r="B344" s="237"/>
      <c r="C344" s="236"/>
      <c r="D344" s="236"/>
      <c r="E344" s="236"/>
      <c r="F344" s="236"/>
      <c r="G344" s="236"/>
      <c r="H344" s="236"/>
      <c r="I344" s="236"/>
      <c r="J344" s="236"/>
      <c r="K344" s="236"/>
      <c r="L344" s="236"/>
      <c r="M344" s="236"/>
      <c r="N344" s="236"/>
      <c r="O344" s="236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</row>
    <row r="345" spans="1:26" ht="24" customHeight="1">
      <c r="A345" s="236"/>
      <c r="B345" s="237"/>
      <c r="C345" s="236"/>
      <c r="D345" s="236"/>
      <c r="E345" s="236"/>
      <c r="F345" s="236"/>
      <c r="G345" s="236"/>
      <c r="H345" s="236"/>
      <c r="I345" s="236"/>
      <c r="J345" s="236"/>
      <c r="K345" s="236"/>
      <c r="L345" s="236"/>
      <c r="M345" s="236"/>
      <c r="N345" s="236"/>
      <c r="O345" s="236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</row>
    <row r="346" spans="1:26" ht="24" customHeight="1">
      <c r="A346" s="236"/>
      <c r="B346" s="237"/>
      <c r="C346" s="236"/>
      <c r="D346" s="236"/>
      <c r="E346" s="236"/>
      <c r="F346" s="236"/>
      <c r="G346" s="236"/>
      <c r="H346" s="236"/>
      <c r="I346" s="236"/>
      <c r="J346" s="236"/>
      <c r="K346" s="236"/>
      <c r="L346" s="236"/>
      <c r="M346" s="236"/>
      <c r="N346" s="236"/>
      <c r="O346" s="236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</row>
    <row r="347" spans="1:26" ht="24" customHeight="1">
      <c r="A347" s="236"/>
      <c r="B347" s="237"/>
      <c r="C347" s="236"/>
      <c r="D347" s="236"/>
      <c r="E347" s="236"/>
      <c r="F347" s="236"/>
      <c r="G347" s="236"/>
      <c r="H347" s="236"/>
      <c r="I347" s="236"/>
      <c r="J347" s="236"/>
      <c r="K347" s="236"/>
      <c r="L347" s="236"/>
      <c r="M347" s="236"/>
      <c r="N347" s="236"/>
      <c r="O347" s="236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</row>
    <row r="348" spans="1:26" ht="24" customHeight="1">
      <c r="A348" s="236"/>
      <c r="B348" s="237"/>
      <c r="C348" s="236"/>
      <c r="D348" s="236"/>
      <c r="E348" s="236"/>
      <c r="F348" s="236"/>
      <c r="G348" s="236"/>
      <c r="H348" s="236"/>
      <c r="I348" s="236"/>
      <c r="J348" s="236"/>
      <c r="K348" s="236"/>
      <c r="L348" s="236"/>
      <c r="M348" s="236"/>
      <c r="N348" s="236"/>
      <c r="O348" s="236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</row>
    <row r="349" spans="1:26" ht="24" customHeight="1">
      <c r="A349" s="236"/>
      <c r="B349" s="237"/>
      <c r="C349" s="236"/>
      <c r="D349" s="236"/>
      <c r="E349" s="236"/>
      <c r="F349" s="236"/>
      <c r="G349" s="236"/>
      <c r="H349" s="236"/>
      <c r="I349" s="236"/>
      <c r="J349" s="236"/>
      <c r="K349" s="236"/>
      <c r="L349" s="236"/>
      <c r="M349" s="236"/>
      <c r="N349" s="236"/>
      <c r="O349" s="236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</row>
    <row r="350" spans="1:26" ht="24" customHeight="1">
      <c r="A350" s="236"/>
      <c r="B350" s="237"/>
      <c r="C350" s="236"/>
      <c r="D350" s="236"/>
      <c r="E350" s="236"/>
      <c r="F350" s="236"/>
      <c r="G350" s="236"/>
      <c r="H350" s="236"/>
      <c r="I350" s="236"/>
      <c r="J350" s="236"/>
      <c r="K350" s="236"/>
      <c r="L350" s="236"/>
      <c r="M350" s="236"/>
      <c r="N350" s="236"/>
      <c r="O350" s="236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</row>
    <row r="351" spans="1:26" ht="24" customHeight="1">
      <c r="A351" s="236"/>
      <c r="B351" s="237"/>
      <c r="C351" s="236"/>
      <c r="D351" s="236"/>
      <c r="E351" s="236"/>
      <c r="F351" s="236"/>
      <c r="G351" s="236"/>
      <c r="H351" s="236"/>
      <c r="I351" s="236"/>
      <c r="J351" s="236"/>
      <c r="K351" s="236"/>
      <c r="L351" s="236"/>
      <c r="M351" s="236"/>
      <c r="N351" s="236"/>
      <c r="O351" s="236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</row>
    <row r="352" spans="1:26" ht="24" customHeight="1">
      <c r="A352" s="236"/>
      <c r="B352" s="237"/>
      <c r="C352" s="236"/>
      <c r="D352" s="236"/>
      <c r="E352" s="236"/>
      <c r="F352" s="236"/>
      <c r="G352" s="236"/>
      <c r="H352" s="236"/>
      <c r="I352" s="236"/>
      <c r="J352" s="236"/>
      <c r="K352" s="236"/>
      <c r="L352" s="236"/>
      <c r="M352" s="236"/>
      <c r="N352" s="236"/>
      <c r="O352" s="236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</row>
    <row r="353" spans="1:26" ht="24" customHeight="1">
      <c r="A353" s="236"/>
      <c r="B353" s="237"/>
      <c r="C353" s="236"/>
      <c r="D353" s="236"/>
      <c r="E353" s="236"/>
      <c r="F353" s="236"/>
      <c r="G353" s="236"/>
      <c r="H353" s="236"/>
      <c r="I353" s="236"/>
      <c r="J353" s="236"/>
      <c r="K353" s="236"/>
      <c r="L353" s="236"/>
      <c r="M353" s="236"/>
      <c r="N353" s="236"/>
      <c r="O353" s="236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</row>
    <row r="354" spans="1:26" ht="24" customHeight="1">
      <c r="A354" s="236"/>
      <c r="B354" s="237"/>
      <c r="C354" s="236"/>
      <c r="D354" s="236"/>
      <c r="E354" s="236"/>
      <c r="F354" s="236"/>
      <c r="G354" s="236"/>
      <c r="H354" s="236"/>
      <c r="I354" s="236"/>
      <c r="J354" s="236"/>
      <c r="K354" s="236"/>
      <c r="L354" s="236"/>
      <c r="M354" s="236"/>
      <c r="N354" s="236"/>
      <c r="O354" s="236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</row>
    <row r="355" spans="1:26" ht="24" customHeight="1">
      <c r="A355" s="236"/>
      <c r="B355" s="237"/>
      <c r="C355" s="236"/>
      <c r="D355" s="236"/>
      <c r="E355" s="236"/>
      <c r="F355" s="236"/>
      <c r="G355" s="236"/>
      <c r="H355" s="236"/>
      <c r="I355" s="236"/>
      <c r="J355" s="236"/>
      <c r="K355" s="236"/>
      <c r="L355" s="236"/>
      <c r="M355" s="236"/>
      <c r="N355" s="236"/>
      <c r="O355" s="236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</row>
    <row r="356" spans="1:26" ht="24" customHeight="1">
      <c r="A356" s="236"/>
      <c r="B356" s="237"/>
      <c r="C356" s="236"/>
      <c r="D356" s="236"/>
      <c r="E356" s="236"/>
      <c r="F356" s="236"/>
      <c r="G356" s="236"/>
      <c r="H356" s="236"/>
      <c r="I356" s="236"/>
      <c r="J356" s="236"/>
      <c r="K356" s="236"/>
      <c r="L356" s="236"/>
      <c r="M356" s="236"/>
      <c r="N356" s="236"/>
      <c r="O356" s="236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</row>
    <row r="357" spans="1:26" ht="24" customHeight="1">
      <c r="A357" s="236"/>
      <c r="B357" s="237"/>
      <c r="C357" s="236"/>
      <c r="D357" s="236"/>
      <c r="E357" s="236"/>
      <c r="F357" s="236"/>
      <c r="G357" s="236"/>
      <c r="H357" s="236"/>
      <c r="I357" s="236"/>
      <c r="J357" s="236"/>
      <c r="K357" s="236"/>
      <c r="L357" s="236"/>
      <c r="M357" s="236"/>
      <c r="N357" s="236"/>
      <c r="O357" s="236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</row>
    <row r="358" spans="1:26" ht="24" customHeight="1">
      <c r="A358" s="236"/>
      <c r="B358" s="237"/>
      <c r="C358" s="236"/>
      <c r="D358" s="236"/>
      <c r="E358" s="236"/>
      <c r="F358" s="236"/>
      <c r="G358" s="236"/>
      <c r="H358" s="236"/>
      <c r="I358" s="236"/>
      <c r="J358" s="236"/>
      <c r="K358" s="236"/>
      <c r="L358" s="236"/>
      <c r="M358" s="236"/>
      <c r="N358" s="236"/>
      <c r="O358" s="236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</row>
    <row r="359" spans="1:26" ht="24" customHeight="1">
      <c r="A359" s="236"/>
      <c r="B359" s="237"/>
      <c r="C359" s="236"/>
      <c r="D359" s="236"/>
      <c r="E359" s="236"/>
      <c r="F359" s="236"/>
      <c r="G359" s="236"/>
      <c r="H359" s="236"/>
      <c r="I359" s="236"/>
      <c r="J359" s="236"/>
      <c r="K359" s="236"/>
      <c r="L359" s="236"/>
      <c r="M359" s="236"/>
      <c r="N359" s="236"/>
      <c r="O359" s="236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</row>
    <row r="360" spans="1:26" ht="24" customHeight="1">
      <c r="A360" s="236"/>
      <c r="B360" s="237"/>
      <c r="C360" s="236"/>
      <c r="D360" s="236"/>
      <c r="E360" s="236"/>
      <c r="F360" s="236"/>
      <c r="G360" s="236"/>
      <c r="H360" s="236"/>
      <c r="I360" s="236"/>
      <c r="J360" s="236"/>
      <c r="K360" s="236"/>
      <c r="L360" s="236"/>
      <c r="M360" s="236"/>
      <c r="N360" s="236"/>
      <c r="O360" s="236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</row>
    <row r="361" spans="1:26" ht="24" customHeight="1">
      <c r="A361" s="236"/>
      <c r="B361" s="237"/>
      <c r="C361" s="236"/>
      <c r="D361" s="236"/>
      <c r="E361" s="236"/>
      <c r="F361" s="236"/>
      <c r="G361" s="236"/>
      <c r="H361" s="236"/>
      <c r="I361" s="236"/>
      <c r="J361" s="236"/>
      <c r="K361" s="236"/>
      <c r="L361" s="236"/>
      <c r="M361" s="236"/>
      <c r="N361" s="236"/>
      <c r="O361" s="236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</row>
    <row r="362" spans="1:26" ht="24" customHeight="1">
      <c r="A362" s="236"/>
      <c r="B362" s="237"/>
      <c r="C362" s="236"/>
      <c r="D362" s="236"/>
      <c r="E362" s="236"/>
      <c r="F362" s="236"/>
      <c r="G362" s="236"/>
      <c r="H362" s="236"/>
      <c r="I362" s="236"/>
      <c r="J362" s="236"/>
      <c r="K362" s="236"/>
      <c r="L362" s="236"/>
      <c r="M362" s="236"/>
      <c r="N362" s="236"/>
      <c r="O362" s="236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</row>
    <row r="363" spans="1:26" ht="24" customHeight="1">
      <c r="A363" s="236"/>
      <c r="B363" s="237"/>
      <c r="C363" s="236"/>
      <c r="D363" s="236"/>
      <c r="E363" s="236"/>
      <c r="F363" s="236"/>
      <c r="G363" s="236"/>
      <c r="H363" s="236"/>
      <c r="I363" s="236"/>
      <c r="J363" s="236"/>
      <c r="K363" s="236"/>
      <c r="L363" s="236"/>
      <c r="M363" s="236"/>
      <c r="N363" s="236"/>
      <c r="O363" s="236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</row>
    <row r="364" spans="1:26" ht="24" customHeight="1">
      <c r="A364" s="236"/>
      <c r="B364" s="237"/>
      <c r="C364" s="236"/>
      <c r="D364" s="236"/>
      <c r="E364" s="236"/>
      <c r="F364" s="236"/>
      <c r="G364" s="236"/>
      <c r="H364" s="236"/>
      <c r="I364" s="236"/>
      <c r="J364" s="236"/>
      <c r="K364" s="236"/>
      <c r="L364" s="236"/>
      <c r="M364" s="236"/>
      <c r="N364" s="236"/>
      <c r="O364" s="236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</row>
    <row r="365" spans="1:26" ht="24" customHeight="1">
      <c r="A365" s="236"/>
      <c r="B365" s="237"/>
      <c r="C365" s="236"/>
      <c r="D365" s="236"/>
      <c r="E365" s="236"/>
      <c r="F365" s="236"/>
      <c r="G365" s="236"/>
      <c r="H365" s="236"/>
      <c r="I365" s="236"/>
      <c r="J365" s="236"/>
      <c r="K365" s="236"/>
      <c r="L365" s="236"/>
      <c r="M365" s="236"/>
      <c r="N365" s="236"/>
      <c r="O365" s="236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</row>
    <row r="366" spans="1:26" ht="24" customHeight="1">
      <c r="A366" s="236"/>
      <c r="B366" s="237"/>
      <c r="C366" s="236"/>
      <c r="D366" s="236"/>
      <c r="E366" s="236"/>
      <c r="F366" s="236"/>
      <c r="G366" s="236"/>
      <c r="H366" s="236"/>
      <c r="I366" s="236"/>
      <c r="J366" s="236"/>
      <c r="K366" s="236"/>
      <c r="L366" s="236"/>
      <c r="M366" s="236"/>
      <c r="N366" s="236"/>
      <c r="O366" s="236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</row>
    <row r="367" spans="1:26" ht="24" customHeight="1">
      <c r="A367" s="236"/>
      <c r="B367" s="237"/>
      <c r="C367" s="236"/>
      <c r="D367" s="236"/>
      <c r="E367" s="236"/>
      <c r="F367" s="236"/>
      <c r="G367" s="236"/>
      <c r="H367" s="236"/>
      <c r="I367" s="236"/>
      <c r="J367" s="236"/>
      <c r="K367" s="236"/>
      <c r="L367" s="236"/>
      <c r="M367" s="236"/>
      <c r="N367" s="236"/>
      <c r="O367" s="236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</row>
    <row r="368" spans="1:26" ht="24" customHeight="1">
      <c r="A368" s="236"/>
      <c r="B368" s="237"/>
      <c r="C368" s="236"/>
      <c r="D368" s="236"/>
      <c r="E368" s="236"/>
      <c r="F368" s="236"/>
      <c r="G368" s="236"/>
      <c r="H368" s="236"/>
      <c r="I368" s="236"/>
      <c r="J368" s="236"/>
      <c r="K368" s="236"/>
      <c r="L368" s="236"/>
      <c r="M368" s="236"/>
      <c r="N368" s="236"/>
      <c r="O368" s="236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</row>
    <row r="369" spans="1:26" ht="24" customHeight="1">
      <c r="A369" s="236"/>
      <c r="B369" s="237"/>
      <c r="C369" s="236"/>
      <c r="D369" s="236"/>
      <c r="E369" s="236"/>
      <c r="F369" s="236"/>
      <c r="G369" s="236"/>
      <c r="H369" s="236"/>
      <c r="I369" s="236"/>
      <c r="J369" s="236"/>
      <c r="K369" s="236"/>
      <c r="L369" s="236"/>
      <c r="M369" s="236"/>
      <c r="N369" s="236"/>
      <c r="O369" s="236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</row>
    <row r="370" spans="1:26" ht="24" customHeight="1">
      <c r="A370" s="236"/>
      <c r="B370" s="237"/>
      <c r="C370" s="236"/>
      <c r="D370" s="236"/>
      <c r="E370" s="236"/>
      <c r="F370" s="236"/>
      <c r="G370" s="236"/>
      <c r="H370" s="236"/>
      <c r="I370" s="236"/>
      <c r="J370" s="236"/>
      <c r="K370" s="236"/>
      <c r="L370" s="236"/>
      <c r="M370" s="236"/>
      <c r="N370" s="236"/>
      <c r="O370" s="236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</row>
    <row r="371" spans="1:26" ht="24" customHeight="1">
      <c r="A371" s="236"/>
      <c r="B371" s="237"/>
      <c r="C371" s="236"/>
      <c r="D371" s="236"/>
      <c r="E371" s="236"/>
      <c r="F371" s="236"/>
      <c r="G371" s="236"/>
      <c r="H371" s="236"/>
      <c r="I371" s="236"/>
      <c r="J371" s="236"/>
      <c r="K371" s="236"/>
      <c r="L371" s="236"/>
      <c r="M371" s="236"/>
      <c r="N371" s="236"/>
      <c r="O371" s="236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</row>
    <row r="372" spans="1:26" ht="24" customHeight="1">
      <c r="A372" s="236"/>
      <c r="B372" s="237"/>
      <c r="C372" s="236"/>
      <c r="D372" s="236"/>
      <c r="E372" s="236"/>
      <c r="F372" s="236"/>
      <c r="G372" s="236"/>
      <c r="H372" s="236"/>
      <c r="I372" s="236"/>
      <c r="J372" s="236"/>
      <c r="K372" s="236"/>
      <c r="L372" s="236"/>
      <c r="M372" s="236"/>
      <c r="N372" s="236"/>
      <c r="O372" s="236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</row>
    <row r="373" spans="1:26" ht="24" customHeight="1">
      <c r="A373" s="236"/>
      <c r="B373" s="237"/>
      <c r="C373" s="236"/>
      <c r="D373" s="236"/>
      <c r="E373" s="236"/>
      <c r="F373" s="236"/>
      <c r="G373" s="236"/>
      <c r="H373" s="236"/>
      <c r="I373" s="236"/>
      <c r="J373" s="236"/>
      <c r="K373" s="236"/>
      <c r="L373" s="236"/>
      <c r="M373" s="236"/>
      <c r="N373" s="236"/>
      <c r="O373" s="236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</row>
    <row r="374" spans="1:26" ht="24" customHeight="1">
      <c r="A374" s="236"/>
      <c r="B374" s="237"/>
      <c r="C374" s="236"/>
      <c r="D374" s="236"/>
      <c r="E374" s="236"/>
      <c r="F374" s="236"/>
      <c r="G374" s="236"/>
      <c r="H374" s="236"/>
      <c r="I374" s="236"/>
      <c r="J374" s="236"/>
      <c r="K374" s="236"/>
      <c r="L374" s="236"/>
      <c r="M374" s="236"/>
      <c r="N374" s="236"/>
      <c r="O374" s="236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</row>
    <row r="375" spans="1:26" ht="24" customHeight="1">
      <c r="A375" s="236"/>
      <c r="B375" s="237"/>
      <c r="C375" s="236"/>
      <c r="D375" s="236"/>
      <c r="E375" s="236"/>
      <c r="F375" s="236"/>
      <c r="G375" s="236"/>
      <c r="H375" s="236"/>
      <c r="I375" s="236"/>
      <c r="J375" s="236"/>
      <c r="K375" s="236"/>
      <c r="L375" s="236"/>
      <c r="M375" s="236"/>
      <c r="N375" s="236"/>
      <c r="O375" s="236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</row>
    <row r="376" spans="1:26" ht="24" customHeight="1">
      <c r="A376" s="236"/>
      <c r="B376" s="237"/>
      <c r="C376" s="236"/>
      <c r="D376" s="236"/>
      <c r="E376" s="236"/>
      <c r="F376" s="236"/>
      <c r="G376" s="236"/>
      <c r="H376" s="236"/>
      <c r="I376" s="236"/>
      <c r="J376" s="236"/>
      <c r="K376" s="236"/>
      <c r="L376" s="236"/>
      <c r="M376" s="236"/>
      <c r="N376" s="236"/>
      <c r="O376" s="236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</row>
    <row r="377" spans="1:26" ht="24" customHeight="1">
      <c r="A377" s="236"/>
      <c r="B377" s="237"/>
      <c r="C377" s="236"/>
      <c r="D377" s="236"/>
      <c r="E377" s="236"/>
      <c r="F377" s="236"/>
      <c r="G377" s="236"/>
      <c r="H377" s="236"/>
      <c r="I377" s="236"/>
      <c r="J377" s="236"/>
      <c r="K377" s="236"/>
      <c r="L377" s="236"/>
      <c r="M377" s="236"/>
      <c r="N377" s="236"/>
      <c r="O377" s="236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</row>
    <row r="378" spans="1:26" ht="24" customHeight="1">
      <c r="A378" s="236"/>
      <c r="B378" s="237"/>
      <c r="C378" s="236"/>
      <c r="D378" s="236"/>
      <c r="E378" s="236"/>
      <c r="F378" s="236"/>
      <c r="G378" s="236"/>
      <c r="H378" s="236"/>
      <c r="I378" s="236"/>
      <c r="J378" s="236"/>
      <c r="K378" s="236"/>
      <c r="L378" s="236"/>
      <c r="M378" s="236"/>
      <c r="N378" s="236"/>
      <c r="O378" s="236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</row>
    <row r="379" spans="1:26" ht="24" customHeight="1">
      <c r="A379" s="236"/>
      <c r="B379" s="237"/>
      <c r="C379" s="236"/>
      <c r="D379" s="236"/>
      <c r="E379" s="236"/>
      <c r="F379" s="236"/>
      <c r="G379" s="236"/>
      <c r="H379" s="236"/>
      <c r="I379" s="236"/>
      <c r="J379" s="236"/>
      <c r="K379" s="236"/>
      <c r="L379" s="236"/>
      <c r="M379" s="236"/>
      <c r="N379" s="236"/>
      <c r="O379" s="236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</row>
    <row r="380" spans="1:26" ht="24" customHeight="1">
      <c r="A380" s="236"/>
      <c r="B380" s="237"/>
      <c r="C380" s="236"/>
      <c r="D380" s="236"/>
      <c r="E380" s="236"/>
      <c r="F380" s="236"/>
      <c r="G380" s="236"/>
      <c r="H380" s="236"/>
      <c r="I380" s="236"/>
      <c r="J380" s="236"/>
      <c r="K380" s="236"/>
      <c r="L380" s="236"/>
      <c r="M380" s="236"/>
      <c r="N380" s="236"/>
      <c r="O380" s="236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</row>
    <row r="381" spans="1:26" ht="24" customHeight="1">
      <c r="A381" s="236"/>
      <c r="B381" s="237"/>
      <c r="C381" s="236"/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</row>
    <row r="382" spans="1:26" ht="24" customHeight="1">
      <c r="A382" s="236"/>
      <c r="B382" s="237"/>
      <c r="C382" s="236"/>
      <c r="D382" s="236"/>
      <c r="E382" s="236"/>
      <c r="F382" s="236"/>
      <c r="G382" s="236"/>
      <c r="H382" s="236"/>
      <c r="I382" s="236"/>
      <c r="J382" s="236"/>
      <c r="K382" s="236"/>
      <c r="L382" s="236"/>
      <c r="M382" s="236"/>
      <c r="N382" s="236"/>
      <c r="O382" s="236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</row>
    <row r="383" spans="1:26" ht="24" customHeight="1">
      <c r="A383" s="236"/>
      <c r="B383" s="237"/>
      <c r="C383" s="236"/>
      <c r="D383" s="236"/>
      <c r="E383" s="236"/>
      <c r="F383" s="236"/>
      <c r="G383" s="236"/>
      <c r="H383" s="236"/>
      <c r="I383" s="236"/>
      <c r="J383" s="236"/>
      <c r="K383" s="236"/>
      <c r="L383" s="236"/>
      <c r="M383" s="236"/>
      <c r="N383" s="236"/>
      <c r="O383" s="236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</row>
    <row r="384" spans="1:26" ht="24" customHeight="1">
      <c r="A384" s="236"/>
      <c r="B384" s="237"/>
      <c r="C384" s="236"/>
      <c r="D384" s="236"/>
      <c r="E384" s="236"/>
      <c r="F384" s="236"/>
      <c r="G384" s="236"/>
      <c r="H384" s="236"/>
      <c r="I384" s="236"/>
      <c r="J384" s="236"/>
      <c r="K384" s="236"/>
      <c r="L384" s="236"/>
      <c r="M384" s="236"/>
      <c r="N384" s="236"/>
      <c r="O384" s="236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</row>
    <row r="385" spans="1:26" ht="24" customHeight="1">
      <c r="A385" s="236"/>
      <c r="B385" s="237"/>
      <c r="C385" s="236"/>
      <c r="D385" s="236"/>
      <c r="E385" s="236"/>
      <c r="F385" s="236"/>
      <c r="G385" s="236"/>
      <c r="H385" s="236"/>
      <c r="I385" s="236"/>
      <c r="J385" s="236"/>
      <c r="K385" s="236"/>
      <c r="L385" s="236"/>
      <c r="M385" s="236"/>
      <c r="N385" s="236"/>
      <c r="O385" s="236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</row>
    <row r="386" spans="1:26" ht="24" customHeight="1">
      <c r="A386" s="236"/>
      <c r="B386" s="237"/>
      <c r="C386" s="236"/>
      <c r="D386" s="236"/>
      <c r="E386" s="236"/>
      <c r="F386" s="236"/>
      <c r="G386" s="236"/>
      <c r="H386" s="236"/>
      <c r="I386" s="236"/>
      <c r="J386" s="236"/>
      <c r="K386" s="236"/>
      <c r="L386" s="236"/>
      <c r="M386" s="236"/>
      <c r="N386" s="236"/>
      <c r="O386" s="236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</row>
    <row r="387" spans="1:26" ht="24" customHeight="1">
      <c r="A387" s="236"/>
      <c r="B387" s="237"/>
      <c r="C387" s="236"/>
      <c r="D387" s="236"/>
      <c r="E387" s="236"/>
      <c r="F387" s="236"/>
      <c r="G387" s="236"/>
      <c r="H387" s="236"/>
      <c r="I387" s="236"/>
      <c r="J387" s="236"/>
      <c r="K387" s="236"/>
      <c r="L387" s="236"/>
      <c r="M387" s="236"/>
      <c r="N387" s="236"/>
      <c r="O387" s="236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</row>
    <row r="388" spans="1:26" ht="24" customHeight="1">
      <c r="A388" s="236"/>
      <c r="B388" s="237"/>
      <c r="C388" s="236"/>
      <c r="D388" s="236"/>
      <c r="E388" s="236"/>
      <c r="F388" s="236"/>
      <c r="G388" s="236"/>
      <c r="H388" s="236"/>
      <c r="I388" s="236"/>
      <c r="J388" s="236"/>
      <c r="K388" s="236"/>
      <c r="L388" s="236"/>
      <c r="M388" s="236"/>
      <c r="N388" s="236"/>
      <c r="O388" s="236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</row>
    <row r="389" spans="1:26" ht="24" customHeight="1">
      <c r="A389" s="236"/>
      <c r="B389" s="237"/>
      <c r="C389" s="236"/>
      <c r="D389" s="236"/>
      <c r="E389" s="236"/>
      <c r="F389" s="236"/>
      <c r="G389" s="236"/>
      <c r="H389" s="236"/>
      <c r="I389" s="236"/>
      <c r="J389" s="236"/>
      <c r="K389" s="236"/>
      <c r="L389" s="236"/>
      <c r="M389" s="236"/>
      <c r="N389" s="236"/>
      <c r="O389" s="236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</row>
    <row r="390" spans="1:26" ht="24" customHeight="1">
      <c r="A390" s="236"/>
      <c r="B390" s="237"/>
      <c r="C390" s="236"/>
      <c r="D390" s="236"/>
      <c r="E390" s="236"/>
      <c r="F390" s="236"/>
      <c r="G390" s="236"/>
      <c r="H390" s="236"/>
      <c r="I390" s="236"/>
      <c r="J390" s="236"/>
      <c r="K390" s="236"/>
      <c r="L390" s="236"/>
      <c r="M390" s="236"/>
      <c r="N390" s="236"/>
      <c r="O390" s="236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</row>
    <row r="391" spans="1:26" ht="24" customHeight="1">
      <c r="A391" s="236"/>
      <c r="B391" s="237"/>
      <c r="C391" s="236"/>
      <c r="D391" s="236"/>
      <c r="E391" s="236"/>
      <c r="F391" s="236"/>
      <c r="G391" s="236"/>
      <c r="H391" s="236"/>
      <c r="I391" s="236"/>
      <c r="J391" s="236"/>
      <c r="K391" s="236"/>
      <c r="L391" s="236"/>
      <c r="M391" s="236"/>
      <c r="N391" s="236"/>
      <c r="O391" s="236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</row>
    <row r="392" spans="1:26" ht="24" customHeight="1">
      <c r="A392" s="236"/>
      <c r="B392" s="237"/>
      <c r="C392" s="236"/>
      <c r="D392" s="236"/>
      <c r="E392" s="236"/>
      <c r="F392" s="236"/>
      <c r="G392" s="236"/>
      <c r="H392" s="236"/>
      <c r="I392" s="236"/>
      <c r="J392" s="236"/>
      <c r="K392" s="236"/>
      <c r="L392" s="236"/>
      <c r="M392" s="236"/>
      <c r="N392" s="236"/>
      <c r="O392" s="236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</row>
    <row r="393" spans="1:26" ht="24" customHeight="1">
      <c r="A393" s="236"/>
      <c r="B393" s="237"/>
      <c r="C393" s="236"/>
      <c r="D393" s="236"/>
      <c r="E393" s="236"/>
      <c r="F393" s="236"/>
      <c r="G393" s="236"/>
      <c r="H393" s="236"/>
      <c r="I393" s="236"/>
      <c r="J393" s="236"/>
      <c r="K393" s="236"/>
      <c r="L393" s="236"/>
      <c r="M393" s="236"/>
      <c r="N393" s="236"/>
      <c r="O393" s="236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</row>
    <row r="394" spans="1:26" ht="24" customHeight="1">
      <c r="A394" s="236"/>
      <c r="B394" s="237"/>
      <c r="C394" s="236"/>
      <c r="D394" s="236"/>
      <c r="E394" s="236"/>
      <c r="F394" s="236"/>
      <c r="G394" s="236"/>
      <c r="H394" s="236"/>
      <c r="I394" s="236"/>
      <c r="J394" s="236"/>
      <c r="K394" s="236"/>
      <c r="L394" s="236"/>
      <c r="M394" s="236"/>
      <c r="N394" s="236"/>
      <c r="O394" s="236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</row>
    <row r="395" spans="1:26" ht="24" customHeight="1">
      <c r="A395" s="236"/>
      <c r="B395" s="237"/>
      <c r="C395" s="236"/>
      <c r="D395" s="236"/>
      <c r="E395" s="236"/>
      <c r="F395" s="236"/>
      <c r="G395" s="236"/>
      <c r="H395" s="236"/>
      <c r="I395" s="236"/>
      <c r="J395" s="236"/>
      <c r="K395" s="236"/>
      <c r="L395" s="236"/>
      <c r="M395" s="236"/>
      <c r="N395" s="236"/>
      <c r="O395" s="236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</row>
    <row r="396" spans="1:26" ht="24" customHeight="1">
      <c r="A396" s="236"/>
      <c r="B396" s="237"/>
      <c r="C396" s="236"/>
      <c r="D396" s="236"/>
      <c r="E396" s="236"/>
      <c r="F396" s="236"/>
      <c r="G396" s="236"/>
      <c r="H396" s="236"/>
      <c r="I396" s="236"/>
      <c r="J396" s="236"/>
      <c r="K396" s="236"/>
      <c r="L396" s="236"/>
      <c r="M396" s="236"/>
      <c r="N396" s="236"/>
      <c r="O396" s="236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</row>
    <row r="397" spans="1:26" ht="24" customHeight="1">
      <c r="A397" s="236"/>
      <c r="B397" s="237"/>
      <c r="C397" s="236"/>
      <c r="D397" s="236"/>
      <c r="E397" s="236"/>
      <c r="F397" s="236"/>
      <c r="G397" s="236"/>
      <c r="H397" s="236"/>
      <c r="I397" s="236"/>
      <c r="J397" s="236"/>
      <c r="K397" s="236"/>
      <c r="L397" s="236"/>
      <c r="M397" s="236"/>
      <c r="N397" s="236"/>
      <c r="O397" s="236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</row>
    <row r="398" spans="1:26" ht="24" customHeight="1">
      <c r="A398" s="236"/>
      <c r="B398" s="237"/>
      <c r="C398" s="236"/>
      <c r="D398" s="236"/>
      <c r="E398" s="236"/>
      <c r="F398" s="236"/>
      <c r="G398" s="236"/>
      <c r="H398" s="236"/>
      <c r="I398" s="236"/>
      <c r="J398" s="236"/>
      <c r="K398" s="236"/>
      <c r="L398" s="236"/>
      <c r="M398" s="236"/>
      <c r="N398" s="236"/>
      <c r="O398" s="236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</row>
    <row r="399" spans="1:26" ht="24" customHeight="1">
      <c r="A399" s="236"/>
      <c r="B399" s="237"/>
      <c r="C399" s="236"/>
      <c r="D399" s="236"/>
      <c r="E399" s="236"/>
      <c r="F399" s="236"/>
      <c r="G399" s="236"/>
      <c r="H399" s="236"/>
      <c r="I399" s="236"/>
      <c r="J399" s="236"/>
      <c r="K399" s="236"/>
      <c r="L399" s="236"/>
      <c r="M399" s="236"/>
      <c r="N399" s="236"/>
      <c r="O399" s="236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</row>
    <row r="400" spans="1:26" ht="24" customHeight="1">
      <c r="A400" s="236"/>
      <c r="B400" s="237"/>
      <c r="C400" s="236"/>
      <c r="D400" s="236"/>
      <c r="E400" s="236"/>
      <c r="F400" s="236"/>
      <c r="G400" s="236"/>
      <c r="H400" s="236"/>
      <c r="I400" s="236"/>
      <c r="J400" s="236"/>
      <c r="K400" s="236"/>
      <c r="L400" s="236"/>
      <c r="M400" s="236"/>
      <c r="N400" s="236"/>
      <c r="O400" s="236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</row>
    <row r="401" spans="1:26" ht="24" customHeight="1">
      <c r="A401" s="236"/>
      <c r="B401" s="237"/>
      <c r="C401" s="236"/>
      <c r="D401" s="236"/>
      <c r="E401" s="236"/>
      <c r="F401" s="236"/>
      <c r="G401" s="236"/>
      <c r="H401" s="236"/>
      <c r="I401" s="236"/>
      <c r="J401" s="236"/>
      <c r="K401" s="236"/>
      <c r="L401" s="236"/>
      <c r="M401" s="236"/>
      <c r="N401" s="236"/>
      <c r="O401" s="236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</row>
    <row r="402" spans="1:26" ht="24" customHeight="1">
      <c r="A402" s="236"/>
      <c r="B402" s="237"/>
      <c r="C402" s="236"/>
      <c r="D402" s="236"/>
      <c r="E402" s="236"/>
      <c r="F402" s="236"/>
      <c r="G402" s="236"/>
      <c r="H402" s="236"/>
      <c r="I402" s="236"/>
      <c r="J402" s="236"/>
      <c r="K402" s="236"/>
      <c r="L402" s="236"/>
      <c r="M402" s="236"/>
      <c r="N402" s="236"/>
      <c r="O402" s="236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</row>
    <row r="403" spans="1:26" ht="24" customHeight="1">
      <c r="A403" s="236"/>
      <c r="B403" s="237"/>
      <c r="C403" s="236"/>
      <c r="D403" s="236"/>
      <c r="E403" s="236"/>
      <c r="F403" s="236"/>
      <c r="G403" s="236"/>
      <c r="H403" s="236"/>
      <c r="I403" s="236"/>
      <c r="J403" s="236"/>
      <c r="K403" s="236"/>
      <c r="L403" s="236"/>
      <c r="M403" s="236"/>
      <c r="N403" s="236"/>
      <c r="O403" s="236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</row>
    <row r="404" spans="1:26" ht="24" customHeight="1">
      <c r="A404" s="236"/>
      <c r="B404" s="237"/>
      <c r="C404" s="236"/>
      <c r="D404" s="236"/>
      <c r="E404" s="236"/>
      <c r="F404" s="236"/>
      <c r="G404" s="236"/>
      <c r="H404" s="236"/>
      <c r="I404" s="236"/>
      <c r="J404" s="236"/>
      <c r="K404" s="236"/>
      <c r="L404" s="236"/>
      <c r="M404" s="236"/>
      <c r="N404" s="236"/>
      <c r="O404" s="236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</row>
    <row r="405" spans="1:26" ht="24" customHeight="1">
      <c r="A405" s="236"/>
      <c r="B405" s="237"/>
      <c r="C405" s="236"/>
      <c r="D405" s="236"/>
      <c r="E405" s="236"/>
      <c r="F405" s="236"/>
      <c r="G405" s="236"/>
      <c r="H405" s="236"/>
      <c r="I405" s="236"/>
      <c r="J405" s="236"/>
      <c r="K405" s="236"/>
      <c r="L405" s="236"/>
      <c r="M405" s="236"/>
      <c r="N405" s="236"/>
      <c r="O405" s="236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</row>
    <row r="406" spans="1:26" ht="24" customHeight="1">
      <c r="A406" s="236"/>
      <c r="B406" s="237"/>
      <c r="C406" s="236"/>
      <c r="D406" s="236"/>
      <c r="E406" s="236"/>
      <c r="F406" s="236"/>
      <c r="G406" s="236"/>
      <c r="H406" s="236"/>
      <c r="I406" s="236"/>
      <c r="J406" s="236"/>
      <c r="K406" s="236"/>
      <c r="L406" s="236"/>
      <c r="M406" s="236"/>
      <c r="N406" s="236"/>
      <c r="O406" s="236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</row>
    <row r="407" spans="1:26" ht="24" customHeight="1">
      <c r="A407" s="236"/>
      <c r="B407" s="237"/>
      <c r="C407" s="236"/>
      <c r="D407" s="236"/>
      <c r="E407" s="236"/>
      <c r="F407" s="236"/>
      <c r="G407" s="236"/>
      <c r="H407" s="236"/>
      <c r="I407" s="236"/>
      <c r="J407" s="236"/>
      <c r="K407" s="236"/>
      <c r="L407" s="236"/>
      <c r="M407" s="236"/>
      <c r="N407" s="236"/>
      <c r="O407" s="236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</row>
    <row r="408" spans="1:26" ht="24" customHeight="1">
      <c r="A408" s="236"/>
      <c r="B408" s="237"/>
      <c r="C408" s="236"/>
      <c r="D408" s="236"/>
      <c r="E408" s="236"/>
      <c r="F408" s="236"/>
      <c r="G408" s="236"/>
      <c r="H408" s="236"/>
      <c r="I408" s="236"/>
      <c r="J408" s="236"/>
      <c r="K408" s="236"/>
      <c r="L408" s="236"/>
      <c r="M408" s="236"/>
      <c r="N408" s="236"/>
      <c r="O408" s="236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</row>
    <row r="409" spans="1:26" ht="24" customHeight="1">
      <c r="A409" s="236"/>
      <c r="B409" s="237"/>
      <c r="C409" s="236"/>
      <c r="D409" s="236"/>
      <c r="E409" s="236"/>
      <c r="F409" s="236"/>
      <c r="G409" s="236"/>
      <c r="H409" s="236"/>
      <c r="I409" s="236"/>
      <c r="J409" s="236"/>
      <c r="K409" s="236"/>
      <c r="L409" s="236"/>
      <c r="M409" s="236"/>
      <c r="N409" s="236"/>
      <c r="O409" s="236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</row>
    <row r="410" spans="1:26" ht="24" customHeight="1">
      <c r="A410" s="236"/>
      <c r="B410" s="237"/>
      <c r="C410" s="236"/>
      <c r="D410" s="236"/>
      <c r="E410" s="236"/>
      <c r="F410" s="236"/>
      <c r="G410" s="236"/>
      <c r="H410" s="236"/>
      <c r="I410" s="236"/>
      <c r="J410" s="236"/>
      <c r="K410" s="236"/>
      <c r="L410" s="236"/>
      <c r="M410" s="236"/>
      <c r="N410" s="236"/>
      <c r="O410" s="236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</row>
    <row r="411" spans="1:26" ht="24" customHeight="1">
      <c r="A411" s="236"/>
      <c r="B411" s="237"/>
      <c r="C411" s="236"/>
      <c r="D411" s="236"/>
      <c r="E411" s="236"/>
      <c r="F411" s="236"/>
      <c r="G411" s="236"/>
      <c r="H411" s="236"/>
      <c r="I411" s="236"/>
      <c r="J411" s="236"/>
      <c r="K411" s="236"/>
      <c r="L411" s="236"/>
      <c r="M411" s="236"/>
      <c r="N411" s="236"/>
      <c r="O411" s="236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</row>
    <row r="412" spans="1:26" ht="24" customHeight="1">
      <c r="A412" s="236"/>
      <c r="B412" s="237"/>
      <c r="C412" s="236"/>
      <c r="D412" s="236"/>
      <c r="E412" s="236"/>
      <c r="F412" s="236"/>
      <c r="G412" s="236"/>
      <c r="H412" s="236"/>
      <c r="I412" s="236"/>
      <c r="J412" s="236"/>
      <c r="K412" s="236"/>
      <c r="L412" s="236"/>
      <c r="M412" s="236"/>
      <c r="N412" s="236"/>
      <c r="O412" s="236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</row>
    <row r="413" spans="1:26" ht="24" customHeight="1">
      <c r="A413" s="236"/>
      <c r="B413" s="237"/>
      <c r="C413" s="236"/>
      <c r="D413" s="236"/>
      <c r="E413" s="236"/>
      <c r="F413" s="236"/>
      <c r="G413" s="236"/>
      <c r="H413" s="236"/>
      <c r="I413" s="236"/>
      <c r="J413" s="236"/>
      <c r="K413" s="236"/>
      <c r="L413" s="236"/>
      <c r="M413" s="236"/>
      <c r="N413" s="236"/>
      <c r="O413" s="236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</row>
    <row r="414" spans="1:26" ht="24" customHeight="1">
      <c r="A414" s="236"/>
      <c r="B414" s="237"/>
      <c r="C414" s="236"/>
      <c r="D414" s="236"/>
      <c r="E414" s="236"/>
      <c r="F414" s="236"/>
      <c r="G414" s="236"/>
      <c r="H414" s="236"/>
      <c r="I414" s="236"/>
      <c r="J414" s="236"/>
      <c r="K414" s="236"/>
      <c r="L414" s="236"/>
      <c r="M414" s="236"/>
      <c r="N414" s="236"/>
      <c r="O414" s="236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</row>
    <row r="415" spans="1:26" ht="24" customHeight="1">
      <c r="A415" s="236"/>
      <c r="B415" s="237"/>
      <c r="C415" s="236"/>
      <c r="D415" s="236"/>
      <c r="E415" s="236"/>
      <c r="F415" s="236"/>
      <c r="G415" s="236"/>
      <c r="H415" s="236"/>
      <c r="I415" s="236"/>
      <c r="J415" s="236"/>
      <c r="K415" s="236"/>
      <c r="L415" s="236"/>
      <c r="M415" s="236"/>
      <c r="N415" s="236"/>
      <c r="O415" s="236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</row>
    <row r="416" spans="1:26" ht="24" customHeight="1">
      <c r="A416" s="236"/>
      <c r="B416" s="237"/>
      <c r="C416" s="236"/>
      <c r="D416" s="236"/>
      <c r="E416" s="236"/>
      <c r="F416" s="236"/>
      <c r="G416" s="236"/>
      <c r="H416" s="236"/>
      <c r="I416" s="236"/>
      <c r="J416" s="236"/>
      <c r="K416" s="236"/>
      <c r="L416" s="236"/>
      <c r="M416" s="236"/>
      <c r="N416" s="236"/>
      <c r="O416" s="236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</row>
    <row r="417" spans="1:26" ht="24" customHeight="1">
      <c r="A417" s="236"/>
      <c r="B417" s="237"/>
      <c r="C417" s="236"/>
      <c r="D417" s="236"/>
      <c r="E417" s="236"/>
      <c r="F417" s="236"/>
      <c r="G417" s="236"/>
      <c r="H417" s="236"/>
      <c r="I417" s="236"/>
      <c r="J417" s="236"/>
      <c r="K417" s="236"/>
      <c r="L417" s="236"/>
      <c r="M417" s="236"/>
      <c r="N417" s="236"/>
      <c r="O417" s="236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</row>
    <row r="418" spans="1:26" ht="24" customHeight="1">
      <c r="A418" s="236"/>
      <c r="B418" s="237"/>
      <c r="C418" s="236"/>
      <c r="D418" s="236"/>
      <c r="E418" s="236"/>
      <c r="F418" s="236"/>
      <c r="G418" s="236"/>
      <c r="H418" s="236"/>
      <c r="I418" s="236"/>
      <c r="J418" s="236"/>
      <c r="K418" s="236"/>
      <c r="L418" s="236"/>
      <c r="M418" s="236"/>
      <c r="N418" s="236"/>
      <c r="O418" s="236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</row>
    <row r="419" spans="1:26" ht="24" customHeight="1">
      <c r="A419" s="236"/>
      <c r="B419" s="237"/>
      <c r="C419" s="236"/>
      <c r="D419" s="236"/>
      <c r="E419" s="236"/>
      <c r="F419" s="236"/>
      <c r="G419" s="236"/>
      <c r="H419" s="236"/>
      <c r="I419" s="236"/>
      <c r="J419" s="236"/>
      <c r="K419" s="236"/>
      <c r="L419" s="236"/>
      <c r="M419" s="236"/>
      <c r="N419" s="236"/>
      <c r="O419" s="236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</row>
    <row r="420" spans="1:26" ht="24" customHeight="1">
      <c r="A420" s="236"/>
      <c r="B420" s="237"/>
      <c r="C420" s="236"/>
      <c r="D420" s="236"/>
      <c r="E420" s="236"/>
      <c r="F420" s="236"/>
      <c r="G420" s="236"/>
      <c r="H420" s="236"/>
      <c r="I420" s="236"/>
      <c r="J420" s="236"/>
      <c r="K420" s="236"/>
      <c r="L420" s="236"/>
      <c r="M420" s="236"/>
      <c r="N420" s="236"/>
      <c r="O420" s="236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</row>
    <row r="421" spans="1:26" ht="24" customHeight="1">
      <c r="A421" s="236"/>
      <c r="B421" s="237"/>
      <c r="C421" s="236"/>
      <c r="D421" s="236"/>
      <c r="E421" s="236"/>
      <c r="F421" s="236"/>
      <c r="G421" s="236"/>
      <c r="H421" s="236"/>
      <c r="I421" s="236"/>
      <c r="J421" s="236"/>
      <c r="K421" s="236"/>
      <c r="L421" s="236"/>
      <c r="M421" s="236"/>
      <c r="N421" s="236"/>
      <c r="O421" s="236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</row>
    <row r="422" spans="1:26" ht="24" customHeight="1">
      <c r="A422" s="236"/>
      <c r="B422" s="237"/>
      <c r="C422" s="236"/>
      <c r="D422" s="236"/>
      <c r="E422" s="236"/>
      <c r="F422" s="236"/>
      <c r="G422" s="236"/>
      <c r="H422" s="236"/>
      <c r="I422" s="236"/>
      <c r="J422" s="236"/>
      <c r="K422" s="236"/>
      <c r="L422" s="236"/>
      <c r="M422" s="236"/>
      <c r="N422" s="236"/>
      <c r="O422" s="236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</row>
    <row r="423" spans="1:26" ht="24" customHeight="1">
      <c r="A423" s="236"/>
      <c r="B423" s="237"/>
      <c r="C423" s="236"/>
      <c r="D423" s="236"/>
      <c r="E423" s="236"/>
      <c r="F423" s="236"/>
      <c r="G423" s="236"/>
      <c r="H423" s="236"/>
      <c r="I423" s="236"/>
      <c r="J423" s="236"/>
      <c r="K423" s="236"/>
      <c r="L423" s="236"/>
      <c r="M423" s="236"/>
      <c r="N423" s="236"/>
      <c r="O423" s="236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</row>
    <row r="424" spans="1:26" ht="24" customHeight="1">
      <c r="A424" s="236"/>
      <c r="B424" s="237"/>
      <c r="C424" s="236"/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</row>
    <row r="425" spans="1:26" ht="24" customHeight="1">
      <c r="A425" s="236"/>
      <c r="B425" s="237"/>
      <c r="C425" s="236"/>
      <c r="D425" s="236"/>
      <c r="E425" s="236"/>
      <c r="F425" s="236"/>
      <c r="G425" s="236"/>
      <c r="H425" s="236"/>
      <c r="I425" s="236"/>
      <c r="J425" s="236"/>
      <c r="K425" s="236"/>
      <c r="L425" s="236"/>
      <c r="M425" s="236"/>
      <c r="N425" s="236"/>
      <c r="O425" s="236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</row>
    <row r="426" spans="1:26" ht="24" customHeight="1">
      <c r="A426" s="236"/>
      <c r="B426" s="237"/>
      <c r="C426" s="236"/>
      <c r="D426" s="236"/>
      <c r="E426" s="236"/>
      <c r="F426" s="236"/>
      <c r="G426" s="236"/>
      <c r="H426" s="236"/>
      <c r="I426" s="236"/>
      <c r="J426" s="236"/>
      <c r="K426" s="236"/>
      <c r="L426" s="236"/>
      <c r="M426" s="236"/>
      <c r="N426" s="236"/>
      <c r="O426" s="236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</row>
    <row r="427" spans="1:26" ht="24" customHeight="1">
      <c r="A427" s="236"/>
      <c r="B427" s="237"/>
      <c r="C427" s="236"/>
      <c r="D427" s="236"/>
      <c r="E427" s="236"/>
      <c r="F427" s="236"/>
      <c r="G427" s="236"/>
      <c r="H427" s="236"/>
      <c r="I427" s="236"/>
      <c r="J427" s="236"/>
      <c r="K427" s="236"/>
      <c r="L427" s="236"/>
      <c r="M427" s="236"/>
      <c r="N427" s="236"/>
      <c r="O427" s="236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</row>
    <row r="428" spans="1:26" ht="24" customHeight="1">
      <c r="A428" s="236"/>
      <c r="B428" s="237"/>
      <c r="C428" s="236"/>
      <c r="D428" s="236"/>
      <c r="E428" s="236"/>
      <c r="F428" s="236"/>
      <c r="G428" s="236"/>
      <c r="H428" s="236"/>
      <c r="I428" s="236"/>
      <c r="J428" s="236"/>
      <c r="K428" s="236"/>
      <c r="L428" s="236"/>
      <c r="M428" s="236"/>
      <c r="N428" s="236"/>
      <c r="O428" s="236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</row>
    <row r="429" spans="1:26" ht="24" customHeight="1">
      <c r="A429" s="236"/>
      <c r="B429" s="237"/>
      <c r="C429" s="236"/>
      <c r="D429" s="236"/>
      <c r="E429" s="236"/>
      <c r="F429" s="236"/>
      <c r="G429" s="236"/>
      <c r="H429" s="236"/>
      <c r="I429" s="236"/>
      <c r="J429" s="236"/>
      <c r="K429" s="236"/>
      <c r="L429" s="236"/>
      <c r="M429" s="236"/>
      <c r="N429" s="236"/>
      <c r="O429" s="236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</row>
    <row r="430" spans="1:26" ht="24" customHeight="1">
      <c r="A430" s="236"/>
      <c r="B430" s="237"/>
      <c r="C430" s="236"/>
      <c r="D430" s="236"/>
      <c r="E430" s="236"/>
      <c r="F430" s="236"/>
      <c r="G430" s="236"/>
      <c r="H430" s="236"/>
      <c r="I430" s="236"/>
      <c r="J430" s="236"/>
      <c r="K430" s="236"/>
      <c r="L430" s="236"/>
      <c r="M430" s="236"/>
      <c r="N430" s="236"/>
      <c r="O430" s="236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</row>
    <row r="431" spans="1:26" ht="24" customHeight="1">
      <c r="A431" s="236"/>
      <c r="B431" s="237"/>
      <c r="C431" s="236"/>
      <c r="D431" s="236"/>
      <c r="E431" s="236"/>
      <c r="F431" s="236"/>
      <c r="G431" s="236"/>
      <c r="H431" s="236"/>
      <c r="I431" s="236"/>
      <c r="J431" s="236"/>
      <c r="K431" s="236"/>
      <c r="L431" s="236"/>
      <c r="M431" s="236"/>
      <c r="N431" s="236"/>
      <c r="O431" s="236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</row>
    <row r="432" spans="1:26" ht="24" customHeight="1">
      <c r="A432" s="236"/>
      <c r="B432" s="237"/>
      <c r="C432" s="236"/>
      <c r="D432" s="236"/>
      <c r="E432" s="236"/>
      <c r="F432" s="236"/>
      <c r="G432" s="236"/>
      <c r="H432" s="236"/>
      <c r="I432" s="236"/>
      <c r="J432" s="236"/>
      <c r="K432" s="236"/>
      <c r="L432" s="236"/>
      <c r="M432" s="236"/>
      <c r="N432" s="236"/>
      <c r="O432" s="236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</row>
    <row r="433" spans="1:26" ht="24" customHeight="1">
      <c r="A433" s="236"/>
      <c r="B433" s="237"/>
      <c r="C433" s="236"/>
      <c r="D433" s="236"/>
      <c r="E433" s="236"/>
      <c r="F433" s="236"/>
      <c r="G433" s="236"/>
      <c r="H433" s="236"/>
      <c r="I433" s="236"/>
      <c r="J433" s="236"/>
      <c r="K433" s="236"/>
      <c r="L433" s="236"/>
      <c r="M433" s="236"/>
      <c r="N433" s="236"/>
      <c r="O433" s="236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</row>
    <row r="434" spans="1:26" ht="24" customHeight="1">
      <c r="A434" s="236"/>
      <c r="B434" s="237"/>
      <c r="C434" s="236"/>
      <c r="D434" s="236"/>
      <c r="E434" s="236"/>
      <c r="F434" s="236"/>
      <c r="G434" s="236"/>
      <c r="H434" s="236"/>
      <c r="I434" s="236"/>
      <c r="J434" s="236"/>
      <c r="K434" s="236"/>
      <c r="L434" s="236"/>
      <c r="M434" s="236"/>
      <c r="N434" s="236"/>
      <c r="O434" s="236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</row>
    <row r="435" spans="1:26" ht="24" customHeight="1">
      <c r="A435" s="236"/>
      <c r="B435" s="237"/>
      <c r="C435" s="236"/>
      <c r="D435" s="236"/>
      <c r="E435" s="236"/>
      <c r="F435" s="236"/>
      <c r="G435" s="236"/>
      <c r="H435" s="236"/>
      <c r="I435" s="236"/>
      <c r="J435" s="236"/>
      <c r="K435" s="236"/>
      <c r="L435" s="236"/>
      <c r="M435" s="236"/>
      <c r="N435" s="236"/>
      <c r="O435" s="236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</row>
    <row r="436" spans="1:26" ht="24" customHeight="1">
      <c r="A436" s="236"/>
      <c r="B436" s="237"/>
      <c r="C436" s="236"/>
      <c r="D436" s="236"/>
      <c r="E436" s="236"/>
      <c r="F436" s="236"/>
      <c r="G436" s="236"/>
      <c r="H436" s="236"/>
      <c r="I436" s="236"/>
      <c r="J436" s="236"/>
      <c r="K436" s="236"/>
      <c r="L436" s="236"/>
      <c r="M436" s="236"/>
      <c r="N436" s="236"/>
      <c r="O436" s="236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</row>
    <row r="437" spans="1:26" ht="24" customHeight="1">
      <c r="A437" s="236"/>
      <c r="B437" s="237"/>
      <c r="C437" s="236"/>
      <c r="D437" s="236"/>
      <c r="E437" s="236"/>
      <c r="F437" s="236"/>
      <c r="G437" s="236"/>
      <c r="H437" s="236"/>
      <c r="I437" s="236"/>
      <c r="J437" s="236"/>
      <c r="K437" s="236"/>
      <c r="L437" s="236"/>
      <c r="M437" s="236"/>
      <c r="N437" s="236"/>
      <c r="O437" s="236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</row>
    <row r="438" spans="1:26" ht="24" customHeight="1">
      <c r="A438" s="236"/>
      <c r="B438" s="237"/>
      <c r="C438" s="236"/>
      <c r="D438" s="236"/>
      <c r="E438" s="236"/>
      <c r="F438" s="236"/>
      <c r="G438" s="236"/>
      <c r="H438" s="236"/>
      <c r="I438" s="236"/>
      <c r="J438" s="236"/>
      <c r="K438" s="236"/>
      <c r="L438" s="236"/>
      <c r="M438" s="236"/>
      <c r="N438" s="236"/>
      <c r="O438" s="236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</row>
    <row r="439" spans="1:26" ht="24" customHeight="1">
      <c r="A439" s="236"/>
      <c r="B439" s="237"/>
      <c r="C439" s="236"/>
      <c r="D439" s="236"/>
      <c r="E439" s="236"/>
      <c r="F439" s="236"/>
      <c r="G439" s="236"/>
      <c r="H439" s="236"/>
      <c r="I439" s="236"/>
      <c r="J439" s="236"/>
      <c r="K439" s="236"/>
      <c r="L439" s="236"/>
      <c r="M439" s="236"/>
      <c r="N439" s="236"/>
      <c r="O439" s="236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</row>
    <row r="440" spans="1:26" ht="24" customHeight="1">
      <c r="A440" s="236"/>
      <c r="B440" s="237"/>
      <c r="C440" s="236"/>
      <c r="D440" s="236"/>
      <c r="E440" s="236"/>
      <c r="F440" s="236"/>
      <c r="G440" s="236"/>
      <c r="H440" s="236"/>
      <c r="I440" s="236"/>
      <c r="J440" s="236"/>
      <c r="K440" s="236"/>
      <c r="L440" s="236"/>
      <c r="M440" s="236"/>
      <c r="N440" s="236"/>
      <c r="O440" s="236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</row>
    <row r="441" spans="1:26" ht="24" customHeight="1">
      <c r="A441" s="236"/>
      <c r="B441" s="237"/>
      <c r="C441" s="236"/>
      <c r="D441" s="236"/>
      <c r="E441" s="236"/>
      <c r="F441" s="236"/>
      <c r="G441" s="236"/>
      <c r="H441" s="236"/>
      <c r="I441" s="236"/>
      <c r="J441" s="236"/>
      <c r="K441" s="236"/>
      <c r="L441" s="236"/>
      <c r="M441" s="236"/>
      <c r="N441" s="236"/>
      <c r="O441" s="236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</row>
    <row r="442" spans="1:26" ht="24" customHeight="1">
      <c r="A442" s="236"/>
      <c r="B442" s="237"/>
      <c r="C442" s="236"/>
      <c r="D442" s="236"/>
      <c r="E442" s="236"/>
      <c r="F442" s="236"/>
      <c r="G442" s="236"/>
      <c r="H442" s="236"/>
      <c r="I442" s="236"/>
      <c r="J442" s="236"/>
      <c r="K442" s="236"/>
      <c r="L442" s="236"/>
      <c r="M442" s="236"/>
      <c r="N442" s="236"/>
      <c r="O442" s="236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</row>
    <row r="443" spans="1:26" ht="24" customHeight="1">
      <c r="A443" s="236"/>
      <c r="B443" s="237"/>
      <c r="C443" s="236"/>
      <c r="D443" s="236"/>
      <c r="E443" s="236"/>
      <c r="F443" s="236"/>
      <c r="G443" s="236"/>
      <c r="H443" s="236"/>
      <c r="I443" s="236"/>
      <c r="J443" s="236"/>
      <c r="K443" s="236"/>
      <c r="L443" s="236"/>
      <c r="M443" s="236"/>
      <c r="N443" s="236"/>
      <c r="O443" s="236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</row>
    <row r="444" spans="1:26" ht="24" customHeight="1">
      <c r="A444" s="236"/>
      <c r="B444" s="237"/>
      <c r="C444" s="236"/>
      <c r="D444" s="236"/>
      <c r="E444" s="236"/>
      <c r="F444" s="236"/>
      <c r="G444" s="236"/>
      <c r="H444" s="236"/>
      <c r="I444" s="236"/>
      <c r="J444" s="236"/>
      <c r="K444" s="236"/>
      <c r="L444" s="236"/>
      <c r="M444" s="236"/>
      <c r="N444" s="236"/>
      <c r="O444" s="236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</row>
    <row r="445" spans="1:26" ht="24" customHeight="1">
      <c r="A445" s="236"/>
      <c r="B445" s="237"/>
      <c r="C445" s="236"/>
      <c r="D445" s="236"/>
      <c r="E445" s="236"/>
      <c r="F445" s="236"/>
      <c r="G445" s="236"/>
      <c r="H445" s="236"/>
      <c r="I445" s="236"/>
      <c r="J445" s="236"/>
      <c r="K445" s="236"/>
      <c r="L445" s="236"/>
      <c r="M445" s="236"/>
      <c r="N445" s="236"/>
      <c r="O445" s="236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</row>
    <row r="446" spans="1:26" ht="24" customHeight="1">
      <c r="A446" s="236"/>
      <c r="B446" s="237"/>
      <c r="C446" s="236"/>
      <c r="D446" s="236"/>
      <c r="E446" s="236"/>
      <c r="F446" s="236"/>
      <c r="G446" s="236"/>
      <c r="H446" s="236"/>
      <c r="I446" s="236"/>
      <c r="J446" s="236"/>
      <c r="K446" s="236"/>
      <c r="L446" s="236"/>
      <c r="M446" s="236"/>
      <c r="N446" s="236"/>
      <c r="O446" s="236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</row>
    <row r="447" spans="1:26" ht="24" customHeight="1">
      <c r="A447" s="236"/>
      <c r="B447" s="237"/>
      <c r="C447" s="236"/>
      <c r="D447" s="236"/>
      <c r="E447" s="236"/>
      <c r="F447" s="236"/>
      <c r="G447" s="236"/>
      <c r="H447" s="236"/>
      <c r="I447" s="236"/>
      <c r="J447" s="236"/>
      <c r="K447" s="236"/>
      <c r="L447" s="236"/>
      <c r="M447" s="236"/>
      <c r="N447" s="236"/>
      <c r="O447" s="236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</row>
    <row r="448" spans="1:26" ht="24" customHeight="1">
      <c r="A448" s="236"/>
      <c r="B448" s="237"/>
      <c r="C448" s="236"/>
      <c r="D448" s="236"/>
      <c r="E448" s="236"/>
      <c r="F448" s="236"/>
      <c r="G448" s="236"/>
      <c r="H448" s="236"/>
      <c r="I448" s="236"/>
      <c r="J448" s="236"/>
      <c r="K448" s="236"/>
      <c r="L448" s="236"/>
      <c r="M448" s="236"/>
      <c r="N448" s="236"/>
      <c r="O448" s="236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</row>
    <row r="449" spans="1:26" ht="24" customHeight="1">
      <c r="A449" s="236"/>
      <c r="B449" s="237"/>
      <c r="C449" s="236"/>
      <c r="D449" s="236"/>
      <c r="E449" s="236"/>
      <c r="F449" s="236"/>
      <c r="G449" s="236"/>
      <c r="H449" s="236"/>
      <c r="I449" s="236"/>
      <c r="J449" s="236"/>
      <c r="K449" s="236"/>
      <c r="L449" s="236"/>
      <c r="M449" s="236"/>
      <c r="N449" s="236"/>
      <c r="O449" s="236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</row>
    <row r="450" spans="1:26" ht="24" customHeight="1">
      <c r="A450" s="236"/>
      <c r="B450" s="237"/>
      <c r="C450" s="236"/>
      <c r="D450" s="236"/>
      <c r="E450" s="236"/>
      <c r="F450" s="236"/>
      <c r="G450" s="236"/>
      <c r="H450" s="236"/>
      <c r="I450" s="236"/>
      <c r="J450" s="236"/>
      <c r="K450" s="236"/>
      <c r="L450" s="236"/>
      <c r="M450" s="236"/>
      <c r="N450" s="236"/>
      <c r="O450" s="236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</row>
    <row r="451" spans="1:26" ht="24" customHeight="1">
      <c r="A451" s="236"/>
      <c r="B451" s="237"/>
      <c r="C451" s="236"/>
      <c r="D451" s="236"/>
      <c r="E451" s="236"/>
      <c r="F451" s="236"/>
      <c r="G451" s="236"/>
      <c r="H451" s="236"/>
      <c r="I451" s="236"/>
      <c r="J451" s="236"/>
      <c r="K451" s="236"/>
      <c r="L451" s="236"/>
      <c r="M451" s="236"/>
      <c r="N451" s="236"/>
      <c r="O451" s="236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</row>
    <row r="452" spans="1:26" ht="24" customHeight="1">
      <c r="A452" s="236"/>
      <c r="B452" s="237"/>
      <c r="C452" s="236"/>
      <c r="D452" s="236"/>
      <c r="E452" s="236"/>
      <c r="F452" s="236"/>
      <c r="G452" s="236"/>
      <c r="H452" s="236"/>
      <c r="I452" s="236"/>
      <c r="J452" s="236"/>
      <c r="K452" s="236"/>
      <c r="L452" s="236"/>
      <c r="M452" s="236"/>
      <c r="N452" s="236"/>
      <c r="O452" s="236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</row>
    <row r="453" spans="1:26" ht="24" customHeight="1">
      <c r="A453" s="236"/>
      <c r="B453" s="237"/>
      <c r="C453" s="236"/>
      <c r="D453" s="236"/>
      <c r="E453" s="236"/>
      <c r="F453" s="236"/>
      <c r="G453" s="236"/>
      <c r="H453" s="236"/>
      <c r="I453" s="236"/>
      <c r="J453" s="236"/>
      <c r="K453" s="236"/>
      <c r="L453" s="236"/>
      <c r="M453" s="236"/>
      <c r="N453" s="236"/>
      <c r="O453" s="236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</row>
    <row r="454" spans="1:26" ht="24" customHeight="1">
      <c r="A454" s="236"/>
      <c r="B454" s="237"/>
      <c r="C454" s="236"/>
      <c r="D454" s="236"/>
      <c r="E454" s="236"/>
      <c r="F454" s="236"/>
      <c r="G454" s="236"/>
      <c r="H454" s="236"/>
      <c r="I454" s="236"/>
      <c r="J454" s="236"/>
      <c r="K454" s="236"/>
      <c r="L454" s="236"/>
      <c r="M454" s="236"/>
      <c r="N454" s="236"/>
      <c r="O454" s="236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</row>
    <row r="455" spans="1:26" ht="24" customHeight="1">
      <c r="A455" s="236"/>
      <c r="B455" s="237"/>
      <c r="C455" s="236"/>
      <c r="D455" s="236"/>
      <c r="E455" s="236"/>
      <c r="F455" s="236"/>
      <c r="G455" s="236"/>
      <c r="H455" s="236"/>
      <c r="I455" s="236"/>
      <c r="J455" s="236"/>
      <c r="K455" s="236"/>
      <c r="L455" s="236"/>
      <c r="M455" s="236"/>
      <c r="N455" s="236"/>
      <c r="O455" s="236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</row>
    <row r="456" spans="1:26" ht="24" customHeight="1">
      <c r="A456" s="236"/>
      <c r="B456" s="237"/>
      <c r="C456" s="236"/>
      <c r="D456" s="236"/>
      <c r="E456" s="236"/>
      <c r="F456" s="236"/>
      <c r="G456" s="236"/>
      <c r="H456" s="236"/>
      <c r="I456" s="236"/>
      <c r="J456" s="236"/>
      <c r="K456" s="236"/>
      <c r="L456" s="236"/>
      <c r="M456" s="236"/>
      <c r="N456" s="236"/>
      <c r="O456" s="236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</row>
    <row r="457" spans="1:26" ht="24" customHeight="1">
      <c r="A457" s="236"/>
      <c r="B457" s="237"/>
      <c r="C457" s="236"/>
      <c r="D457" s="236"/>
      <c r="E457" s="236"/>
      <c r="F457" s="236"/>
      <c r="G457" s="236"/>
      <c r="H457" s="236"/>
      <c r="I457" s="236"/>
      <c r="J457" s="236"/>
      <c r="K457" s="236"/>
      <c r="L457" s="236"/>
      <c r="M457" s="236"/>
      <c r="N457" s="236"/>
      <c r="O457" s="236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</row>
    <row r="458" spans="1:26" ht="24" customHeight="1">
      <c r="A458" s="236"/>
      <c r="B458" s="237"/>
      <c r="C458" s="236"/>
      <c r="D458" s="236"/>
      <c r="E458" s="236"/>
      <c r="F458" s="236"/>
      <c r="G458" s="236"/>
      <c r="H458" s="236"/>
      <c r="I458" s="236"/>
      <c r="J458" s="236"/>
      <c r="K458" s="236"/>
      <c r="L458" s="236"/>
      <c r="M458" s="236"/>
      <c r="N458" s="236"/>
      <c r="O458" s="236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</row>
    <row r="459" spans="1:26" ht="24" customHeight="1">
      <c r="A459" s="236"/>
      <c r="B459" s="237"/>
      <c r="C459" s="236"/>
      <c r="D459" s="236"/>
      <c r="E459" s="236"/>
      <c r="F459" s="236"/>
      <c r="G459" s="236"/>
      <c r="H459" s="236"/>
      <c r="I459" s="236"/>
      <c r="J459" s="236"/>
      <c r="K459" s="236"/>
      <c r="L459" s="236"/>
      <c r="M459" s="236"/>
      <c r="N459" s="236"/>
      <c r="O459" s="236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</row>
    <row r="460" spans="1:26" ht="24" customHeight="1">
      <c r="A460" s="236"/>
      <c r="B460" s="237"/>
      <c r="C460" s="236"/>
      <c r="D460" s="236"/>
      <c r="E460" s="236"/>
      <c r="F460" s="236"/>
      <c r="G460" s="236"/>
      <c r="H460" s="236"/>
      <c r="I460" s="236"/>
      <c r="J460" s="236"/>
      <c r="K460" s="236"/>
      <c r="L460" s="236"/>
      <c r="M460" s="236"/>
      <c r="N460" s="236"/>
      <c r="O460" s="236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</row>
    <row r="461" spans="1:26" ht="24" customHeight="1">
      <c r="A461" s="236"/>
      <c r="B461" s="237"/>
      <c r="C461" s="236"/>
      <c r="D461" s="236"/>
      <c r="E461" s="236"/>
      <c r="F461" s="236"/>
      <c r="G461" s="236"/>
      <c r="H461" s="236"/>
      <c r="I461" s="236"/>
      <c r="J461" s="236"/>
      <c r="K461" s="236"/>
      <c r="L461" s="236"/>
      <c r="M461" s="236"/>
      <c r="N461" s="236"/>
      <c r="O461" s="236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</row>
    <row r="462" spans="1:26" ht="24" customHeight="1">
      <c r="A462" s="236"/>
      <c r="B462" s="237"/>
      <c r="C462" s="236"/>
      <c r="D462" s="236"/>
      <c r="E462" s="236"/>
      <c r="F462" s="236"/>
      <c r="G462" s="236"/>
      <c r="H462" s="236"/>
      <c r="I462" s="236"/>
      <c r="J462" s="236"/>
      <c r="K462" s="236"/>
      <c r="L462" s="236"/>
      <c r="M462" s="236"/>
      <c r="N462" s="236"/>
      <c r="O462" s="236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</row>
    <row r="463" spans="1:26" ht="24" customHeight="1">
      <c r="A463" s="236"/>
      <c r="B463" s="237"/>
      <c r="C463" s="236"/>
      <c r="D463" s="236"/>
      <c r="E463" s="236"/>
      <c r="F463" s="236"/>
      <c r="G463" s="236"/>
      <c r="H463" s="236"/>
      <c r="I463" s="236"/>
      <c r="J463" s="236"/>
      <c r="K463" s="236"/>
      <c r="L463" s="236"/>
      <c r="M463" s="236"/>
      <c r="N463" s="236"/>
      <c r="O463" s="236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</row>
    <row r="464" spans="1:26" ht="24" customHeight="1">
      <c r="A464" s="236"/>
      <c r="B464" s="237"/>
      <c r="C464" s="236"/>
      <c r="D464" s="236"/>
      <c r="E464" s="236"/>
      <c r="F464" s="236"/>
      <c r="G464" s="236"/>
      <c r="H464" s="236"/>
      <c r="I464" s="236"/>
      <c r="J464" s="236"/>
      <c r="K464" s="236"/>
      <c r="L464" s="236"/>
      <c r="M464" s="236"/>
      <c r="N464" s="236"/>
      <c r="O464" s="236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</row>
    <row r="465" spans="1:26" ht="24" customHeight="1">
      <c r="A465" s="236"/>
      <c r="B465" s="237"/>
      <c r="C465" s="236"/>
      <c r="D465" s="236"/>
      <c r="E465" s="236"/>
      <c r="F465" s="236"/>
      <c r="G465" s="236"/>
      <c r="H465" s="236"/>
      <c r="I465" s="236"/>
      <c r="J465" s="236"/>
      <c r="K465" s="236"/>
      <c r="L465" s="236"/>
      <c r="M465" s="236"/>
      <c r="N465" s="236"/>
      <c r="O465" s="236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</row>
    <row r="466" spans="1:26" ht="24" customHeight="1">
      <c r="A466" s="236"/>
      <c r="B466" s="237"/>
      <c r="C466" s="236"/>
      <c r="D466" s="236"/>
      <c r="E466" s="236"/>
      <c r="F466" s="236"/>
      <c r="G466" s="236"/>
      <c r="H466" s="236"/>
      <c r="I466" s="236"/>
      <c r="J466" s="236"/>
      <c r="K466" s="236"/>
      <c r="L466" s="236"/>
      <c r="M466" s="236"/>
      <c r="N466" s="236"/>
      <c r="O466" s="236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</row>
    <row r="467" spans="1:26" ht="24" customHeight="1">
      <c r="A467" s="236"/>
      <c r="B467" s="237"/>
      <c r="C467" s="236"/>
      <c r="D467" s="236"/>
      <c r="E467" s="236"/>
      <c r="F467" s="236"/>
      <c r="G467" s="236"/>
      <c r="H467" s="236"/>
      <c r="I467" s="236"/>
      <c r="J467" s="236"/>
      <c r="K467" s="236"/>
      <c r="L467" s="236"/>
      <c r="M467" s="236"/>
      <c r="N467" s="236"/>
      <c r="O467" s="236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</row>
    <row r="468" spans="1:26" ht="24" customHeight="1">
      <c r="A468" s="236"/>
      <c r="B468" s="237"/>
      <c r="C468" s="236"/>
      <c r="D468" s="236"/>
      <c r="E468" s="236"/>
      <c r="F468" s="236"/>
      <c r="G468" s="236"/>
      <c r="H468" s="236"/>
      <c r="I468" s="236"/>
      <c r="J468" s="236"/>
      <c r="K468" s="236"/>
      <c r="L468" s="236"/>
      <c r="M468" s="236"/>
      <c r="N468" s="236"/>
      <c r="O468" s="236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</row>
    <row r="469" spans="1:26" ht="24" customHeight="1">
      <c r="A469" s="236"/>
      <c r="B469" s="237"/>
      <c r="C469" s="236"/>
      <c r="D469" s="236"/>
      <c r="E469" s="236"/>
      <c r="F469" s="236"/>
      <c r="G469" s="236"/>
      <c r="H469" s="236"/>
      <c r="I469" s="236"/>
      <c r="J469" s="236"/>
      <c r="K469" s="236"/>
      <c r="L469" s="236"/>
      <c r="M469" s="236"/>
      <c r="N469" s="236"/>
      <c r="O469" s="236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</row>
    <row r="470" spans="1:26" ht="24" customHeight="1">
      <c r="A470" s="236"/>
      <c r="B470" s="237"/>
      <c r="C470" s="236"/>
      <c r="D470" s="236"/>
      <c r="E470" s="236"/>
      <c r="F470" s="236"/>
      <c r="G470" s="236"/>
      <c r="H470" s="236"/>
      <c r="I470" s="236"/>
      <c r="J470" s="236"/>
      <c r="K470" s="236"/>
      <c r="L470" s="236"/>
      <c r="M470" s="236"/>
      <c r="N470" s="236"/>
      <c r="O470" s="236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</row>
    <row r="471" spans="1:26" ht="24" customHeight="1">
      <c r="A471" s="236"/>
      <c r="B471" s="237"/>
      <c r="C471" s="236"/>
      <c r="D471" s="236"/>
      <c r="E471" s="236"/>
      <c r="F471" s="236"/>
      <c r="G471" s="236"/>
      <c r="H471" s="236"/>
      <c r="I471" s="236"/>
      <c r="J471" s="236"/>
      <c r="K471" s="236"/>
      <c r="L471" s="236"/>
      <c r="M471" s="236"/>
      <c r="N471" s="236"/>
      <c r="O471" s="236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</row>
    <row r="472" spans="1:26" ht="24" customHeight="1">
      <c r="A472" s="236"/>
      <c r="B472" s="237"/>
      <c r="C472" s="236"/>
      <c r="D472" s="236"/>
      <c r="E472" s="236"/>
      <c r="F472" s="236"/>
      <c r="G472" s="236"/>
      <c r="H472" s="236"/>
      <c r="I472" s="236"/>
      <c r="J472" s="236"/>
      <c r="K472" s="236"/>
      <c r="L472" s="236"/>
      <c r="M472" s="236"/>
      <c r="N472" s="236"/>
      <c r="O472" s="236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</row>
    <row r="473" spans="1:26" ht="24" customHeight="1">
      <c r="A473" s="236"/>
      <c r="B473" s="237"/>
      <c r="C473" s="236"/>
      <c r="D473" s="236"/>
      <c r="E473" s="236"/>
      <c r="F473" s="236"/>
      <c r="G473" s="236"/>
      <c r="H473" s="236"/>
      <c r="I473" s="236"/>
      <c r="J473" s="236"/>
      <c r="K473" s="236"/>
      <c r="L473" s="236"/>
      <c r="M473" s="236"/>
      <c r="N473" s="236"/>
      <c r="O473" s="236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</row>
    <row r="474" spans="1:26" ht="24" customHeight="1">
      <c r="A474" s="236"/>
      <c r="B474" s="237"/>
      <c r="C474" s="236"/>
      <c r="D474" s="236"/>
      <c r="E474" s="236"/>
      <c r="F474" s="236"/>
      <c r="G474" s="236"/>
      <c r="H474" s="236"/>
      <c r="I474" s="236"/>
      <c r="J474" s="236"/>
      <c r="K474" s="236"/>
      <c r="L474" s="236"/>
      <c r="M474" s="236"/>
      <c r="N474" s="236"/>
      <c r="O474" s="236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</row>
    <row r="475" spans="1:26" ht="24" customHeight="1">
      <c r="A475" s="236"/>
      <c r="B475" s="237"/>
      <c r="C475" s="236"/>
      <c r="D475" s="236"/>
      <c r="E475" s="236"/>
      <c r="F475" s="236"/>
      <c r="G475" s="236"/>
      <c r="H475" s="236"/>
      <c r="I475" s="236"/>
      <c r="J475" s="236"/>
      <c r="K475" s="236"/>
      <c r="L475" s="236"/>
      <c r="M475" s="236"/>
      <c r="N475" s="236"/>
      <c r="O475" s="236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</row>
    <row r="476" spans="1:26" ht="24" customHeight="1">
      <c r="A476" s="236"/>
      <c r="B476" s="237"/>
      <c r="C476" s="236"/>
      <c r="D476" s="236"/>
      <c r="E476" s="236"/>
      <c r="F476" s="236"/>
      <c r="G476" s="236"/>
      <c r="H476" s="236"/>
      <c r="I476" s="236"/>
      <c r="J476" s="236"/>
      <c r="K476" s="236"/>
      <c r="L476" s="236"/>
      <c r="M476" s="236"/>
      <c r="N476" s="236"/>
      <c r="O476" s="236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</row>
    <row r="477" spans="1:26" ht="24" customHeight="1">
      <c r="A477" s="236"/>
      <c r="B477" s="237"/>
      <c r="C477" s="236"/>
      <c r="D477" s="236"/>
      <c r="E477" s="236"/>
      <c r="F477" s="236"/>
      <c r="G477" s="236"/>
      <c r="H477" s="236"/>
      <c r="I477" s="236"/>
      <c r="J477" s="236"/>
      <c r="K477" s="236"/>
      <c r="L477" s="236"/>
      <c r="M477" s="236"/>
      <c r="N477" s="236"/>
      <c r="O477" s="236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</row>
    <row r="478" spans="1:26" ht="24" customHeight="1">
      <c r="A478" s="236"/>
      <c r="B478" s="237"/>
      <c r="C478" s="236"/>
      <c r="D478" s="236"/>
      <c r="E478" s="236"/>
      <c r="F478" s="236"/>
      <c r="G478" s="236"/>
      <c r="H478" s="236"/>
      <c r="I478" s="236"/>
      <c r="J478" s="236"/>
      <c r="K478" s="236"/>
      <c r="L478" s="236"/>
      <c r="M478" s="236"/>
      <c r="N478" s="236"/>
      <c r="O478" s="236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</row>
    <row r="479" spans="1:26" ht="24" customHeight="1">
      <c r="A479" s="236"/>
      <c r="B479" s="237"/>
      <c r="C479" s="236"/>
      <c r="D479" s="236"/>
      <c r="E479" s="236"/>
      <c r="F479" s="236"/>
      <c r="G479" s="236"/>
      <c r="H479" s="236"/>
      <c r="I479" s="236"/>
      <c r="J479" s="236"/>
      <c r="K479" s="236"/>
      <c r="L479" s="236"/>
      <c r="M479" s="236"/>
      <c r="N479" s="236"/>
      <c r="O479" s="236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</row>
    <row r="480" spans="1:26" ht="24" customHeight="1">
      <c r="A480" s="236"/>
      <c r="B480" s="237"/>
      <c r="C480" s="236"/>
      <c r="D480" s="236"/>
      <c r="E480" s="236"/>
      <c r="F480" s="236"/>
      <c r="G480" s="236"/>
      <c r="H480" s="236"/>
      <c r="I480" s="236"/>
      <c r="J480" s="236"/>
      <c r="K480" s="236"/>
      <c r="L480" s="236"/>
      <c r="M480" s="236"/>
      <c r="N480" s="236"/>
      <c r="O480" s="236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</row>
    <row r="481" spans="1:26" ht="24" customHeight="1">
      <c r="A481" s="236"/>
      <c r="B481" s="237"/>
      <c r="C481" s="236"/>
      <c r="D481" s="236"/>
      <c r="E481" s="236"/>
      <c r="F481" s="236"/>
      <c r="G481" s="236"/>
      <c r="H481" s="236"/>
      <c r="I481" s="236"/>
      <c r="J481" s="236"/>
      <c r="K481" s="236"/>
      <c r="L481" s="236"/>
      <c r="M481" s="236"/>
      <c r="N481" s="236"/>
      <c r="O481" s="236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</row>
    <row r="482" spans="1:26" ht="24" customHeight="1">
      <c r="A482" s="236"/>
      <c r="B482" s="237"/>
      <c r="C482" s="236"/>
      <c r="D482" s="236"/>
      <c r="E482" s="236"/>
      <c r="F482" s="236"/>
      <c r="G482" s="236"/>
      <c r="H482" s="236"/>
      <c r="I482" s="236"/>
      <c r="J482" s="236"/>
      <c r="K482" s="236"/>
      <c r="L482" s="236"/>
      <c r="M482" s="236"/>
      <c r="N482" s="236"/>
      <c r="O482" s="236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</row>
    <row r="483" spans="1:26" ht="24" customHeight="1">
      <c r="A483" s="236"/>
      <c r="B483" s="237"/>
      <c r="C483" s="236"/>
      <c r="D483" s="236"/>
      <c r="E483" s="236"/>
      <c r="F483" s="236"/>
      <c r="G483" s="236"/>
      <c r="H483" s="236"/>
      <c r="I483" s="236"/>
      <c r="J483" s="236"/>
      <c r="K483" s="236"/>
      <c r="L483" s="236"/>
      <c r="M483" s="236"/>
      <c r="N483" s="236"/>
      <c r="O483" s="236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</row>
    <row r="484" spans="1:26" ht="24" customHeight="1">
      <c r="A484" s="236"/>
      <c r="B484" s="237"/>
      <c r="C484" s="236"/>
      <c r="D484" s="236"/>
      <c r="E484" s="236"/>
      <c r="F484" s="236"/>
      <c r="G484" s="236"/>
      <c r="H484" s="236"/>
      <c r="I484" s="236"/>
      <c r="J484" s="236"/>
      <c r="K484" s="236"/>
      <c r="L484" s="236"/>
      <c r="M484" s="236"/>
      <c r="N484" s="236"/>
      <c r="O484" s="236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</row>
    <row r="485" spans="1:26" ht="24" customHeight="1">
      <c r="A485" s="236"/>
      <c r="B485" s="237"/>
      <c r="C485" s="236"/>
      <c r="D485" s="236"/>
      <c r="E485" s="236"/>
      <c r="F485" s="236"/>
      <c r="G485" s="236"/>
      <c r="H485" s="236"/>
      <c r="I485" s="236"/>
      <c r="J485" s="236"/>
      <c r="K485" s="236"/>
      <c r="L485" s="236"/>
      <c r="M485" s="236"/>
      <c r="N485" s="236"/>
      <c r="O485" s="236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</row>
    <row r="486" spans="1:26" ht="24" customHeight="1">
      <c r="A486" s="236"/>
      <c r="B486" s="237"/>
      <c r="C486" s="236"/>
      <c r="D486" s="236"/>
      <c r="E486" s="236"/>
      <c r="F486" s="236"/>
      <c r="G486" s="236"/>
      <c r="H486" s="236"/>
      <c r="I486" s="236"/>
      <c r="J486" s="236"/>
      <c r="K486" s="236"/>
      <c r="L486" s="236"/>
      <c r="M486" s="236"/>
      <c r="N486" s="236"/>
      <c r="O486" s="236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</row>
    <row r="487" spans="1:26" ht="24" customHeight="1">
      <c r="A487" s="236"/>
      <c r="B487" s="237"/>
      <c r="C487" s="236"/>
      <c r="D487" s="236"/>
      <c r="E487" s="236"/>
      <c r="F487" s="236"/>
      <c r="G487" s="236"/>
      <c r="H487" s="236"/>
      <c r="I487" s="236"/>
      <c r="J487" s="236"/>
      <c r="K487" s="236"/>
      <c r="L487" s="236"/>
      <c r="M487" s="236"/>
      <c r="N487" s="236"/>
      <c r="O487" s="236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</row>
    <row r="488" spans="1:26" ht="24" customHeight="1">
      <c r="A488" s="236"/>
      <c r="B488" s="237"/>
      <c r="C488" s="236"/>
      <c r="D488" s="236"/>
      <c r="E488" s="236"/>
      <c r="F488" s="236"/>
      <c r="G488" s="236"/>
      <c r="H488" s="236"/>
      <c r="I488" s="236"/>
      <c r="J488" s="236"/>
      <c r="K488" s="236"/>
      <c r="L488" s="236"/>
      <c r="M488" s="236"/>
      <c r="N488" s="236"/>
      <c r="O488" s="236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</row>
    <row r="489" spans="1:26" ht="24" customHeight="1">
      <c r="A489" s="236"/>
      <c r="B489" s="237"/>
      <c r="C489" s="236"/>
      <c r="D489" s="236"/>
      <c r="E489" s="236"/>
      <c r="F489" s="236"/>
      <c r="G489" s="236"/>
      <c r="H489" s="236"/>
      <c r="I489" s="236"/>
      <c r="J489" s="236"/>
      <c r="K489" s="236"/>
      <c r="L489" s="236"/>
      <c r="M489" s="236"/>
      <c r="N489" s="236"/>
      <c r="O489" s="236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</row>
    <row r="490" spans="1:26" ht="24" customHeight="1">
      <c r="A490" s="236"/>
      <c r="B490" s="237"/>
      <c r="C490" s="236"/>
      <c r="D490" s="236"/>
      <c r="E490" s="236"/>
      <c r="F490" s="236"/>
      <c r="G490" s="236"/>
      <c r="H490" s="236"/>
      <c r="I490" s="236"/>
      <c r="J490" s="236"/>
      <c r="K490" s="236"/>
      <c r="L490" s="236"/>
      <c r="M490" s="236"/>
      <c r="N490" s="236"/>
      <c r="O490" s="236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</row>
    <row r="491" spans="1:26" ht="24" customHeight="1">
      <c r="A491" s="236"/>
      <c r="B491" s="237"/>
      <c r="C491" s="236"/>
      <c r="D491" s="236"/>
      <c r="E491" s="236"/>
      <c r="F491" s="236"/>
      <c r="G491" s="236"/>
      <c r="H491" s="236"/>
      <c r="I491" s="236"/>
      <c r="J491" s="236"/>
      <c r="K491" s="236"/>
      <c r="L491" s="236"/>
      <c r="M491" s="236"/>
      <c r="N491" s="236"/>
      <c r="O491" s="236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</row>
    <row r="492" spans="1:26" ht="24" customHeight="1">
      <c r="A492" s="236"/>
      <c r="B492" s="237"/>
      <c r="C492" s="236"/>
      <c r="D492" s="236"/>
      <c r="E492" s="236"/>
      <c r="F492" s="236"/>
      <c r="G492" s="236"/>
      <c r="H492" s="236"/>
      <c r="I492" s="236"/>
      <c r="J492" s="236"/>
      <c r="K492" s="236"/>
      <c r="L492" s="236"/>
      <c r="M492" s="236"/>
      <c r="N492" s="236"/>
      <c r="O492" s="236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</row>
    <row r="493" spans="1:26" ht="24" customHeight="1">
      <c r="A493" s="236"/>
      <c r="B493" s="237"/>
      <c r="C493" s="236"/>
      <c r="D493" s="236"/>
      <c r="E493" s="236"/>
      <c r="F493" s="236"/>
      <c r="G493" s="236"/>
      <c r="H493" s="236"/>
      <c r="I493" s="236"/>
      <c r="J493" s="236"/>
      <c r="K493" s="236"/>
      <c r="L493" s="236"/>
      <c r="M493" s="236"/>
      <c r="N493" s="236"/>
      <c r="O493" s="236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</row>
    <row r="494" spans="1:26" ht="24" customHeight="1">
      <c r="A494" s="236"/>
      <c r="B494" s="237"/>
      <c r="C494" s="236"/>
      <c r="D494" s="236"/>
      <c r="E494" s="236"/>
      <c r="F494" s="236"/>
      <c r="G494" s="236"/>
      <c r="H494" s="236"/>
      <c r="I494" s="236"/>
      <c r="J494" s="236"/>
      <c r="K494" s="236"/>
      <c r="L494" s="236"/>
      <c r="M494" s="236"/>
      <c r="N494" s="236"/>
      <c r="O494" s="236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</row>
    <row r="495" spans="1:26" ht="24" customHeight="1">
      <c r="A495" s="236"/>
      <c r="B495" s="237"/>
      <c r="C495" s="236"/>
      <c r="D495" s="236"/>
      <c r="E495" s="236"/>
      <c r="F495" s="236"/>
      <c r="G495" s="236"/>
      <c r="H495" s="236"/>
      <c r="I495" s="236"/>
      <c r="J495" s="236"/>
      <c r="K495" s="236"/>
      <c r="L495" s="236"/>
      <c r="M495" s="236"/>
      <c r="N495" s="236"/>
      <c r="O495" s="236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</row>
    <row r="496" spans="1:26" ht="24" customHeight="1">
      <c r="A496" s="236"/>
      <c r="B496" s="237"/>
      <c r="C496" s="236"/>
      <c r="D496" s="236"/>
      <c r="E496" s="236"/>
      <c r="F496" s="236"/>
      <c r="G496" s="236"/>
      <c r="H496" s="236"/>
      <c r="I496" s="236"/>
      <c r="J496" s="236"/>
      <c r="K496" s="236"/>
      <c r="L496" s="236"/>
      <c r="M496" s="236"/>
      <c r="N496" s="236"/>
      <c r="O496" s="236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</row>
    <row r="497" spans="1:26" ht="24" customHeight="1">
      <c r="A497" s="236"/>
      <c r="B497" s="237"/>
      <c r="C497" s="236"/>
      <c r="D497" s="236"/>
      <c r="E497" s="236"/>
      <c r="F497" s="236"/>
      <c r="G497" s="236"/>
      <c r="H497" s="236"/>
      <c r="I497" s="236"/>
      <c r="J497" s="236"/>
      <c r="K497" s="236"/>
      <c r="L497" s="236"/>
      <c r="M497" s="236"/>
      <c r="N497" s="236"/>
      <c r="O497" s="236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</row>
    <row r="498" spans="1:26" ht="24" customHeight="1">
      <c r="A498" s="236"/>
      <c r="B498" s="237"/>
      <c r="C498" s="236"/>
      <c r="D498" s="236"/>
      <c r="E498" s="236"/>
      <c r="F498" s="236"/>
      <c r="G498" s="236"/>
      <c r="H498" s="236"/>
      <c r="I498" s="236"/>
      <c r="J498" s="236"/>
      <c r="K498" s="236"/>
      <c r="L498" s="236"/>
      <c r="M498" s="236"/>
      <c r="N498" s="236"/>
      <c r="O498" s="236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</row>
    <row r="499" spans="1:26" ht="24" customHeight="1">
      <c r="A499" s="236"/>
      <c r="B499" s="237"/>
      <c r="C499" s="236"/>
      <c r="D499" s="236"/>
      <c r="E499" s="236"/>
      <c r="F499" s="236"/>
      <c r="G499" s="236"/>
      <c r="H499" s="236"/>
      <c r="I499" s="236"/>
      <c r="J499" s="236"/>
      <c r="K499" s="236"/>
      <c r="L499" s="236"/>
      <c r="M499" s="236"/>
      <c r="N499" s="236"/>
      <c r="O499" s="236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</row>
    <row r="500" spans="1:26" ht="24" customHeight="1">
      <c r="A500" s="236"/>
      <c r="B500" s="237"/>
      <c r="C500" s="236"/>
      <c r="D500" s="236"/>
      <c r="E500" s="236"/>
      <c r="F500" s="236"/>
      <c r="G500" s="236"/>
      <c r="H500" s="236"/>
      <c r="I500" s="236"/>
      <c r="J500" s="236"/>
      <c r="K500" s="236"/>
      <c r="L500" s="236"/>
      <c r="M500" s="236"/>
      <c r="N500" s="236"/>
      <c r="O500" s="236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</row>
    <row r="501" spans="1:26" ht="24" customHeight="1">
      <c r="A501" s="236"/>
      <c r="B501" s="237"/>
      <c r="C501" s="236"/>
      <c r="D501" s="236"/>
      <c r="E501" s="236"/>
      <c r="F501" s="236"/>
      <c r="G501" s="236"/>
      <c r="H501" s="236"/>
      <c r="I501" s="236"/>
      <c r="J501" s="236"/>
      <c r="K501" s="236"/>
      <c r="L501" s="236"/>
      <c r="M501" s="236"/>
      <c r="N501" s="236"/>
      <c r="O501" s="236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</row>
    <row r="502" spans="1:26" ht="24" customHeight="1">
      <c r="A502" s="236"/>
      <c r="B502" s="237"/>
      <c r="C502" s="236"/>
      <c r="D502" s="236"/>
      <c r="E502" s="236"/>
      <c r="F502" s="236"/>
      <c r="G502" s="236"/>
      <c r="H502" s="236"/>
      <c r="I502" s="236"/>
      <c r="J502" s="236"/>
      <c r="K502" s="236"/>
      <c r="L502" s="236"/>
      <c r="M502" s="236"/>
      <c r="N502" s="236"/>
      <c r="O502" s="236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</row>
    <row r="503" spans="1:26" ht="24" customHeight="1">
      <c r="A503" s="236"/>
      <c r="B503" s="237"/>
      <c r="C503" s="236"/>
      <c r="D503" s="236"/>
      <c r="E503" s="236"/>
      <c r="F503" s="236"/>
      <c r="G503" s="236"/>
      <c r="H503" s="236"/>
      <c r="I503" s="236"/>
      <c r="J503" s="236"/>
      <c r="K503" s="236"/>
      <c r="L503" s="236"/>
      <c r="M503" s="236"/>
      <c r="N503" s="236"/>
      <c r="O503" s="236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</row>
    <row r="504" spans="1:26" ht="24" customHeight="1">
      <c r="A504" s="236"/>
      <c r="B504" s="237"/>
      <c r="C504" s="236"/>
      <c r="D504" s="236"/>
      <c r="E504" s="236"/>
      <c r="F504" s="236"/>
      <c r="G504" s="236"/>
      <c r="H504" s="236"/>
      <c r="I504" s="236"/>
      <c r="J504" s="236"/>
      <c r="K504" s="236"/>
      <c r="L504" s="236"/>
      <c r="M504" s="236"/>
      <c r="N504" s="236"/>
      <c r="O504" s="236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</row>
    <row r="505" spans="1:26" ht="24" customHeight="1">
      <c r="A505" s="236"/>
      <c r="B505" s="237"/>
      <c r="C505" s="236"/>
      <c r="D505" s="236"/>
      <c r="E505" s="236"/>
      <c r="F505" s="236"/>
      <c r="G505" s="236"/>
      <c r="H505" s="236"/>
      <c r="I505" s="236"/>
      <c r="J505" s="236"/>
      <c r="K505" s="236"/>
      <c r="L505" s="236"/>
      <c r="M505" s="236"/>
      <c r="N505" s="236"/>
      <c r="O505" s="236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</row>
    <row r="506" spans="1:26" ht="24" customHeight="1">
      <c r="A506" s="236"/>
      <c r="B506" s="237"/>
      <c r="C506" s="236"/>
      <c r="D506" s="236"/>
      <c r="E506" s="236"/>
      <c r="F506" s="236"/>
      <c r="G506" s="236"/>
      <c r="H506" s="236"/>
      <c r="I506" s="236"/>
      <c r="J506" s="236"/>
      <c r="K506" s="236"/>
      <c r="L506" s="236"/>
      <c r="M506" s="236"/>
      <c r="N506" s="236"/>
      <c r="O506" s="236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</row>
    <row r="507" spans="1:26" ht="24" customHeight="1">
      <c r="A507" s="236"/>
      <c r="B507" s="237"/>
      <c r="C507" s="236"/>
      <c r="D507" s="236"/>
      <c r="E507" s="236"/>
      <c r="F507" s="236"/>
      <c r="G507" s="236"/>
      <c r="H507" s="236"/>
      <c r="I507" s="236"/>
      <c r="J507" s="236"/>
      <c r="K507" s="236"/>
      <c r="L507" s="236"/>
      <c r="M507" s="236"/>
      <c r="N507" s="236"/>
      <c r="O507" s="236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</row>
    <row r="508" spans="1:26" ht="24" customHeight="1">
      <c r="A508" s="236"/>
      <c r="B508" s="237"/>
      <c r="C508" s="236"/>
      <c r="D508" s="236"/>
      <c r="E508" s="236"/>
      <c r="F508" s="236"/>
      <c r="G508" s="236"/>
      <c r="H508" s="236"/>
      <c r="I508" s="236"/>
      <c r="J508" s="236"/>
      <c r="K508" s="236"/>
      <c r="L508" s="236"/>
      <c r="M508" s="236"/>
      <c r="N508" s="236"/>
      <c r="O508" s="236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</row>
    <row r="509" spans="1:26" ht="24" customHeight="1">
      <c r="A509" s="236"/>
      <c r="B509" s="237"/>
      <c r="C509" s="236"/>
      <c r="D509" s="236"/>
      <c r="E509" s="236"/>
      <c r="F509" s="236"/>
      <c r="G509" s="236"/>
      <c r="H509" s="236"/>
      <c r="I509" s="236"/>
      <c r="J509" s="236"/>
      <c r="K509" s="236"/>
      <c r="L509" s="236"/>
      <c r="M509" s="236"/>
      <c r="N509" s="236"/>
      <c r="O509" s="236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</row>
    <row r="510" spans="1:26" ht="24" customHeight="1">
      <c r="A510" s="236"/>
      <c r="B510" s="237"/>
      <c r="C510" s="236"/>
      <c r="D510" s="236"/>
      <c r="E510" s="236"/>
      <c r="F510" s="236"/>
      <c r="G510" s="236"/>
      <c r="H510" s="236"/>
      <c r="I510" s="236"/>
      <c r="J510" s="236"/>
      <c r="K510" s="236"/>
      <c r="L510" s="236"/>
      <c r="M510" s="236"/>
      <c r="N510" s="236"/>
      <c r="O510" s="236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</row>
    <row r="511" spans="1:26" ht="24" customHeight="1">
      <c r="A511" s="236"/>
      <c r="B511" s="237"/>
      <c r="C511" s="236"/>
      <c r="D511" s="236"/>
      <c r="E511" s="236"/>
      <c r="F511" s="236"/>
      <c r="G511" s="236"/>
      <c r="H511" s="236"/>
      <c r="I511" s="236"/>
      <c r="J511" s="236"/>
      <c r="K511" s="236"/>
      <c r="L511" s="236"/>
      <c r="M511" s="236"/>
      <c r="N511" s="236"/>
      <c r="O511" s="236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</row>
    <row r="512" spans="1:26" ht="24" customHeight="1">
      <c r="A512" s="236"/>
      <c r="B512" s="237"/>
      <c r="C512" s="236"/>
      <c r="D512" s="236"/>
      <c r="E512" s="236"/>
      <c r="F512" s="236"/>
      <c r="G512" s="236"/>
      <c r="H512" s="236"/>
      <c r="I512" s="236"/>
      <c r="J512" s="236"/>
      <c r="K512" s="236"/>
      <c r="L512" s="236"/>
      <c r="M512" s="236"/>
      <c r="N512" s="236"/>
      <c r="O512" s="236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</row>
    <row r="513" spans="1:26" ht="24" customHeight="1">
      <c r="A513" s="236"/>
      <c r="B513" s="237"/>
      <c r="C513" s="236"/>
      <c r="D513" s="236"/>
      <c r="E513" s="236"/>
      <c r="F513" s="236"/>
      <c r="G513" s="236"/>
      <c r="H513" s="236"/>
      <c r="I513" s="236"/>
      <c r="J513" s="236"/>
      <c r="K513" s="236"/>
      <c r="L513" s="236"/>
      <c r="M513" s="236"/>
      <c r="N513" s="236"/>
      <c r="O513" s="236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</row>
    <row r="514" spans="1:26" ht="24" customHeight="1">
      <c r="A514" s="236"/>
      <c r="B514" s="237"/>
      <c r="C514" s="236"/>
      <c r="D514" s="236"/>
      <c r="E514" s="236"/>
      <c r="F514" s="236"/>
      <c r="G514" s="236"/>
      <c r="H514" s="236"/>
      <c r="I514" s="236"/>
      <c r="J514" s="236"/>
      <c r="K514" s="236"/>
      <c r="L514" s="236"/>
      <c r="M514" s="236"/>
      <c r="N514" s="236"/>
      <c r="O514" s="236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</row>
    <row r="515" spans="1:26" ht="24" customHeight="1">
      <c r="A515" s="236"/>
      <c r="B515" s="237"/>
      <c r="C515" s="236"/>
      <c r="D515" s="236"/>
      <c r="E515" s="236"/>
      <c r="F515" s="236"/>
      <c r="G515" s="236"/>
      <c r="H515" s="236"/>
      <c r="I515" s="236"/>
      <c r="J515" s="236"/>
      <c r="K515" s="236"/>
      <c r="L515" s="236"/>
      <c r="M515" s="236"/>
      <c r="N515" s="236"/>
      <c r="O515" s="236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</row>
    <row r="516" spans="1:26" ht="24" customHeight="1">
      <c r="A516" s="236"/>
      <c r="B516" s="237"/>
      <c r="C516" s="236"/>
      <c r="D516" s="236"/>
      <c r="E516" s="236"/>
      <c r="F516" s="236"/>
      <c r="G516" s="236"/>
      <c r="H516" s="236"/>
      <c r="I516" s="236"/>
      <c r="J516" s="236"/>
      <c r="K516" s="236"/>
      <c r="L516" s="236"/>
      <c r="M516" s="236"/>
      <c r="N516" s="236"/>
      <c r="O516" s="236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</row>
    <row r="517" spans="1:26" ht="24" customHeight="1">
      <c r="A517" s="236"/>
      <c r="B517" s="237"/>
      <c r="C517" s="236"/>
      <c r="D517" s="236"/>
      <c r="E517" s="236"/>
      <c r="F517" s="236"/>
      <c r="G517" s="236"/>
      <c r="H517" s="236"/>
      <c r="I517" s="236"/>
      <c r="J517" s="236"/>
      <c r="K517" s="236"/>
      <c r="L517" s="236"/>
      <c r="M517" s="236"/>
      <c r="N517" s="236"/>
      <c r="O517" s="236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</row>
    <row r="518" spans="1:26" ht="24" customHeight="1">
      <c r="A518" s="236"/>
      <c r="B518" s="237"/>
      <c r="C518" s="236"/>
      <c r="D518" s="236"/>
      <c r="E518" s="236"/>
      <c r="F518" s="236"/>
      <c r="G518" s="236"/>
      <c r="H518" s="236"/>
      <c r="I518" s="236"/>
      <c r="J518" s="236"/>
      <c r="K518" s="236"/>
      <c r="L518" s="236"/>
      <c r="M518" s="236"/>
      <c r="N518" s="236"/>
      <c r="O518" s="236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</row>
    <row r="519" spans="1:26" ht="24" customHeight="1">
      <c r="A519" s="236"/>
      <c r="B519" s="237"/>
      <c r="C519" s="236"/>
      <c r="D519" s="236"/>
      <c r="E519" s="236"/>
      <c r="F519" s="236"/>
      <c r="G519" s="236"/>
      <c r="H519" s="236"/>
      <c r="I519" s="236"/>
      <c r="J519" s="236"/>
      <c r="K519" s="236"/>
      <c r="L519" s="236"/>
      <c r="M519" s="236"/>
      <c r="N519" s="236"/>
      <c r="O519" s="236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</row>
    <row r="520" spans="1:26" ht="24" customHeight="1">
      <c r="A520" s="236"/>
      <c r="B520" s="237"/>
      <c r="C520" s="236"/>
      <c r="D520" s="236"/>
      <c r="E520" s="236"/>
      <c r="F520" s="236"/>
      <c r="G520" s="236"/>
      <c r="H520" s="236"/>
      <c r="I520" s="236"/>
      <c r="J520" s="236"/>
      <c r="K520" s="236"/>
      <c r="L520" s="236"/>
      <c r="M520" s="236"/>
      <c r="N520" s="236"/>
      <c r="O520" s="236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</row>
    <row r="521" spans="1:26" ht="24" customHeight="1">
      <c r="A521" s="236"/>
      <c r="B521" s="237"/>
      <c r="C521" s="236"/>
      <c r="D521" s="236"/>
      <c r="E521" s="236"/>
      <c r="F521" s="236"/>
      <c r="G521" s="236"/>
      <c r="H521" s="236"/>
      <c r="I521" s="236"/>
      <c r="J521" s="236"/>
      <c r="K521" s="236"/>
      <c r="L521" s="236"/>
      <c r="M521" s="236"/>
      <c r="N521" s="236"/>
      <c r="O521" s="236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</row>
    <row r="522" spans="1:26" ht="24" customHeight="1">
      <c r="A522" s="236"/>
      <c r="B522" s="237"/>
      <c r="C522" s="236"/>
      <c r="D522" s="236"/>
      <c r="E522" s="236"/>
      <c r="F522" s="236"/>
      <c r="G522" s="236"/>
      <c r="H522" s="236"/>
      <c r="I522" s="236"/>
      <c r="J522" s="236"/>
      <c r="K522" s="236"/>
      <c r="L522" s="236"/>
      <c r="M522" s="236"/>
      <c r="N522" s="236"/>
      <c r="O522" s="236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</row>
    <row r="523" spans="1:26" ht="24" customHeight="1">
      <c r="A523" s="236"/>
      <c r="B523" s="237"/>
      <c r="C523" s="236"/>
      <c r="D523" s="236"/>
      <c r="E523" s="236"/>
      <c r="F523" s="236"/>
      <c r="G523" s="236"/>
      <c r="H523" s="236"/>
      <c r="I523" s="236"/>
      <c r="J523" s="236"/>
      <c r="K523" s="236"/>
      <c r="L523" s="236"/>
      <c r="M523" s="236"/>
      <c r="N523" s="236"/>
      <c r="O523" s="236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</row>
    <row r="524" spans="1:26" ht="24" customHeight="1">
      <c r="A524" s="236"/>
      <c r="B524" s="237"/>
      <c r="C524" s="236"/>
      <c r="D524" s="236"/>
      <c r="E524" s="236"/>
      <c r="F524" s="236"/>
      <c r="G524" s="236"/>
      <c r="H524" s="236"/>
      <c r="I524" s="236"/>
      <c r="J524" s="236"/>
      <c r="K524" s="236"/>
      <c r="L524" s="236"/>
      <c r="M524" s="236"/>
      <c r="N524" s="236"/>
      <c r="O524" s="236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</row>
    <row r="525" spans="1:26" ht="24" customHeight="1">
      <c r="A525" s="236"/>
      <c r="B525" s="237"/>
      <c r="C525" s="236"/>
      <c r="D525" s="236"/>
      <c r="E525" s="236"/>
      <c r="F525" s="236"/>
      <c r="G525" s="236"/>
      <c r="H525" s="236"/>
      <c r="I525" s="236"/>
      <c r="J525" s="236"/>
      <c r="K525" s="236"/>
      <c r="L525" s="236"/>
      <c r="M525" s="236"/>
      <c r="N525" s="236"/>
      <c r="O525" s="236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</row>
    <row r="526" spans="1:26" ht="24" customHeight="1">
      <c r="A526" s="236"/>
      <c r="B526" s="237"/>
      <c r="C526" s="236"/>
      <c r="D526" s="236"/>
      <c r="E526" s="236"/>
      <c r="F526" s="236"/>
      <c r="G526" s="236"/>
      <c r="H526" s="236"/>
      <c r="I526" s="236"/>
      <c r="J526" s="236"/>
      <c r="K526" s="236"/>
      <c r="L526" s="236"/>
      <c r="M526" s="236"/>
      <c r="N526" s="236"/>
      <c r="O526" s="236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</row>
    <row r="527" spans="1:26" ht="24" customHeight="1">
      <c r="A527" s="236"/>
      <c r="B527" s="237"/>
      <c r="C527" s="236"/>
      <c r="D527" s="236"/>
      <c r="E527" s="236"/>
      <c r="F527" s="236"/>
      <c r="G527" s="236"/>
      <c r="H527" s="236"/>
      <c r="I527" s="236"/>
      <c r="J527" s="236"/>
      <c r="K527" s="236"/>
      <c r="L527" s="236"/>
      <c r="M527" s="236"/>
      <c r="N527" s="236"/>
      <c r="O527" s="236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</row>
    <row r="528" spans="1:26" ht="24" customHeight="1">
      <c r="A528" s="236"/>
      <c r="B528" s="237"/>
      <c r="C528" s="236"/>
      <c r="D528" s="236"/>
      <c r="E528" s="236"/>
      <c r="F528" s="236"/>
      <c r="G528" s="236"/>
      <c r="H528" s="236"/>
      <c r="I528" s="236"/>
      <c r="J528" s="236"/>
      <c r="K528" s="236"/>
      <c r="L528" s="236"/>
      <c r="M528" s="236"/>
      <c r="N528" s="236"/>
      <c r="O528" s="236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</row>
    <row r="529" spans="1:26" ht="24" customHeight="1">
      <c r="A529" s="236"/>
      <c r="B529" s="237"/>
      <c r="C529" s="236"/>
      <c r="D529" s="236"/>
      <c r="E529" s="236"/>
      <c r="F529" s="236"/>
      <c r="G529" s="236"/>
      <c r="H529" s="236"/>
      <c r="I529" s="236"/>
      <c r="J529" s="236"/>
      <c r="K529" s="236"/>
      <c r="L529" s="236"/>
      <c r="M529" s="236"/>
      <c r="N529" s="236"/>
      <c r="O529" s="236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</row>
    <row r="530" spans="1:26" ht="24" customHeight="1">
      <c r="A530" s="236"/>
      <c r="B530" s="237"/>
      <c r="C530" s="236"/>
      <c r="D530" s="236"/>
      <c r="E530" s="236"/>
      <c r="F530" s="236"/>
      <c r="G530" s="236"/>
      <c r="H530" s="236"/>
      <c r="I530" s="236"/>
      <c r="J530" s="236"/>
      <c r="K530" s="236"/>
      <c r="L530" s="236"/>
      <c r="M530" s="236"/>
      <c r="N530" s="236"/>
      <c r="O530" s="236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</row>
    <row r="531" spans="1:26" ht="24" customHeight="1">
      <c r="A531" s="236"/>
      <c r="B531" s="237"/>
      <c r="C531" s="236"/>
      <c r="D531" s="236"/>
      <c r="E531" s="236"/>
      <c r="F531" s="236"/>
      <c r="G531" s="236"/>
      <c r="H531" s="236"/>
      <c r="I531" s="236"/>
      <c r="J531" s="236"/>
      <c r="K531" s="236"/>
      <c r="L531" s="236"/>
      <c r="M531" s="236"/>
      <c r="N531" s="236"/>
      <c r="O531" s="236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</row>
    <row r="532" spans="1:26" ht="24" customHeight="1">
      <c r="A532" s="236"/>
      <c r="B532" s="237"/>
      <c r="C532" s="236"/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</row>
    <row r="533" spans="1:26" ht="24" customHeight="1">
      <c r="A533" s="236"/>
      <c r="B533" s="237"/>
      <c r="C533" s="236"/>
      <c r="D533" s="236"/>
      <c r="E533" s="236"/>
      <c r="F533" s="236"/>
      <c r="G533" s="236"/>
      <c r="H533" s="236"/>
      <c r="I533" s="236"/>
      <c r="J533" s="236"/>
      <c r="K533" s="236"/>
      <c r="L533" s="236"/>
      <c r="M533" s="236"/>
      <c r="N533" s="236"/>
      <c r="O533" s="236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</row>
    <row r="534" spans="1:26" ht="24" customHeight="1">
      <c r="A534" s="236"/>
      <c r="B534" s="237"/>
      <c r="C534" s="236"/>
      <c r="D534" s="236"/>
      <c r="E534" s="236"/>
      <c r="F534" s="236"/>
      <c r="G534" s="236"/>
      <c r="H534" s="236"/>
      <c r="I534" s="236"/>
      <c r="J534" s="236"/>
      <c r="K534" s="236"/>
      <c r="L534" s="236"/>
      <c r="M534" s="236"/>
      <c r="N534" s="236"/>
      <c r="O534" s="236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</row>
    <row r="535" spans="1:26" ht="24" customHeight="1">
      <c r="A535" s="236"/>
      <c r="B535" s="237"/>
      <c r="C535" s="236"/>
      <c r="D535" s="236"/>
      <c r="E535" s="236"/>
      <c r="F535" s="236"/>
      <c r="G535" s="236"/>
      <c r="H535" s="236"/>
      <c r="I535" s="236"/>
      <c r="J535" s="236"/>
      <c r="K535" s="236"/>
      <c r="L535" s="236"/>
      <c r="M535" s="236"/>
      <c r="N535" s="236"/>
      <c r="O535" s="236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</row>
    <row r="536" spans="1:26" ht="24" customHeight="1">
      <c r="A536" s="236"/>
      <c r="B536" s="237"/>
      <c r="C536" s="236"/>
      <c r="D536" s="236"/>
      <c r="E536" s="236"/>
      <c r="F536" s="236"/>
      <c r="G536" s="236"/>
      <c r="H536" s="236"/>
      <c r="I536" s="236"/>
      <c r="J536" s="236"/>
      <c r="K536" s="236"/>
      <c r="L536" s="236"/>
      <c r="M536" s="236"/>
      <c r="N536" s="236"/>
      <c r="O536" s="236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</row>
    <row r="537" spans="1:26" ht="24" customHeight="1">
      <c r="A537" s="236"/>
      <c r="B537" s="237"/>
      <c r="C537" s="236"/>
      <c r="D537" s="236"/>
      <c r="E537" s="236"/>
      <c r="F537" s="236"/>
      <c r="G537" s="236"/>
      <c r="H537" s="236"/>
      <c r="I537" s="236"/>
      <c r="J537" s="236"/>
      <c r="K537" s="236"/>
      <c r="L537" s="236"/>
      <c r="M537" s="236"/>
      <c r="N537" s="236"/>
      <c r="O537" s="236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</row>
    <row r="538" spans="1:26" ht="24" customHeight="1">
      <c r="A538" s="236"/>
      <c r="B538" s="237"/>
      <c r="C538" s="236"/>
      <c r="D538" s="236"/>
      <c r="E538" s="236"/>
      <c r="F538" s="236"/>
      <c r="G538" s="236"/>
      <c r="H538" s="236"/>
      <c r="I538" s="236"/>
      <c r="J538" s="236"/>
      <c r="K538" s="236"/>
      <c r="L538" s="236"/>
      <c r="M538" s="236"/>
      <c r="N538" s="236"/>
      <c r="O538" s="236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</row>
    <row r="539" spans="1:26" ht="24" customHeight="1">
      <c r="A539" s="236"/>
      <c r="B539" s="237"/>
      <c r="C539" s="236"/>
      <c r="D539" s="236"/>
      <c r="E539" s="236"/>
      <c r="F539" s="236"/>
      <c r="G539" s="236"/>
      <c r="H539" s="236"/>
      <c r="I539" s="236"/>
      <c r="J539" s="236"/>
      <c r="K539" s="236"/>
      <c r="L539" s="236"/>
      <c r="M539" s="236"/>
      <c r="N539" s="236"/>
      <c r="O539" s="236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</row>
    <row r="540" spans="1:26" ht="24" customHeight="1">
      <c r="A540" s="236"/>
      <c r="B540" s="237"/>
      <c r="C540" s="236"/>
      <c r="D540" s="236"/>
      <c r="E540" s="236"/>
      <c r="F540" s="236"/>
      <c r="G540" s="236"/>
      <c r="H540" s="236"/>
      <c r="I540" s="236"/>
      <c r="J540" s="236"/>
      <c r="K540" s="236"/>
      <c r="L540" s="236"/>
      <c r="M540" s="236"/>
      <c r="N540" s="236"/>
      <c r="O540" s="236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</row>
    <row r="541" spans="1:26" ht="24" customHeight="1">
      <c r="A541" s="236"/>
      <c r="B541" s="237"/>
      <c r="C541" s="236"/>
      <c r="D541" s="236"/>
      <c r="E541" s="236"/>
      <c r="F541" s="236"/>
      <c r="G541" s="236"/>
      <c r="H541" s="236"/>
      <c r="I541" s="236"/>
      <c r="J541" s="236"/>
      <c r="K541" s="236"/>
      <c r="L541" s="236"/>
      <c r="M541" s="236"/>
      <c r="N541" s="236"/>
      <c r="O541" s="236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</row>
    <row r="542" spans="1:26" ht="24" customHeight="1">
      <c r="A542" s="236"/>
      <c r="B542" s="237"/>
      <c r="C542" s="236"/>
      <c r="D542" s="236"/>
      <c r="E542" s="236"/>
      <c r="F542" s="236"/>
      <c r="G542" s="236"/>
      <c r="H542" s="236"/>
      <c r="I542" s="236"/>
      <c r="J542" s="236"/>
      <c r="K542" s="236"/>
      <c r="L542" s="236"/>
      <c r="M542" s="236"/>
      <c r="N542" s="236"/>
      <c r="O542" s="236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</row>
    <row r="543" spans="1:26" ht="24" customHeight="1">
      <c r="A543" s="236"/>
      <c r="B543" s="237"/>
      <c r="C543" s="236"/>
      <c r="D543" s="236"/>
      <c r="E543" s="236"/>
      <c r="F543" s="236"/>
      <c r="G543" s="236"/>
      <c r="H543" s="236"/>
      <c r="I543" s="236"/>
      <c r="J543" s="236"/>
      <c r="K543" s="236"/>
      <c r="L543" s="236"/>
      <c r="M543" s="236"/>
      <c r="N543" s="236"/>
      <c r="O543" s="236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</row>
    <row r="544" spans="1:26" ht="24" customHeight="1">
      <c r="A544" s="236"/>
      <c r="B544" s="237"/>
      <c r="C544" s="236"/>
      <c r="D544" s="236"/>
      <c r="E544" s="236"/>
      <c r="F544" s="236"/>
      <c r="G544" s="236"/>
      <c r="H544" s="236"/>
      <c r="I544" s="236"/>
      <c r="J544" s="236"/>
      <c r="K544" s="236"/>
      <c r="L544" s="236"/>
      <c r="M544" s="236"/>
      <c r="N544" s="236"/>
      <c r="O544" s="236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</row>
    <row r="545" spans="1:26" ht="24" customHeight="1">
      <c r="A545" s="236"/>
      <c r="B545" s="237"/>
      <c r="C545" s="236"/>
      <c r="D545" s="236"/>
      <c r="E545" s="236"/>
      <c r="F545" s="236"/>
      <c r="G545" s="236"/>
      <c r="H545" s="236"/>
      <c r="I545" s="236"/>
      <c r="J545" s="236"/>
      <c r="K545" s="236"/>
      <c r="L545" s="236"/>
      <c r="M545" s="236"/>
      <c r="N545" s="236"/>
      <c r="O545" s="236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</row>
    <row r="546" spans="1:26" ht="24" customHeight="1">
      <c r="A546" s="236"/>
      <c r="B546" s="237"/>
      <c r="C546" s="236"/>
      <c r="D546" s="236"/>
      <c r="E546" s="236"/>
      <c r="F546" s="236"/>
      <c r="G546" s="236"/>
      <c r="H546" s="236"/>
      <c r="I546" s="236"/>
      <c r="J546" s="236"/>
      <c r="K546" s="236"/>
      <c r="L546" s="236"/>
      <c r="M546" s="236"/>
      <c r="N546" s="236"/>
      <c r="O546" s="236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</row>
    <row r="547" spans="1:26" ht="24" customHeight="1">
      <c r="A547" s="236"/>
      <c r="B547" s="237"/>
      <c r="C547" s="236"/>
      <c r="D547" s="236"/>
      <c r="E547" s="236"/>
      <c r="F547" s="236"/>
      <c r="G547" s="236"/>
      <c r="H547" s="236"/>
      <c r="I547" s="236"/>
      <c r="J547" s="236"/>
      <c r="K547" s="236"/>
      <c r="L547" s="236"/>
      <c r="M547" s="236"/>
      <c r="N547" s="236"/>
      <c r="O547" s="236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</row>
    <row r="548" spans="1:26" ht="24" customHeight="1">
      <c r="A548" s="236"/>
      <c r="B548" s="237"/>
      <c r="C548" s="236"/>
      <c r="D548" s="236"/>
      <c r="E548" s="236"/>
      <c r="F548" s="236"/>
      <c r="G548" s="236"/>
      <c r="H548" s="236"/>
      <c r="I548" s="236"/>
      <c r="J548" s="236"/>
      <c r="K548" s="236"/>
      <c r="L548" s="236"/>
      <c r="M548" s="236"/>
      <c r="N548" s="236"/>
      <c r="O548" s="236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</row>
    <row r="549" spans="1:26" ht="24" customHeight="1">
      <c r="A549" s="236"/>
      <c r="B549" s="237"/>
      <c r="C549" s="236"/>
      <c r="D549" s="236"/>
      <c r="E549" s="236"/>
      <c r="F549" s="236"/>
      <c r="G549" s="236"/>
      <c r="H549" s="236"/>
      <c r="I549" s="236"/>
      <c r="J549" s="236"/>
      <c r="K549" s="236"/>
      <c r="L549" s="236"/>
      <c r="M549" s="236"/>
      <c r="N549" s="236"/>
      <c r="O549" s="236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</row>
    <row r="550" spans="1:26" ht="24" customHeight="1">
      <c r="A550" s="236"/>
      <c r="B550" s="237"/>
      <c r="C550" s="236"/>
      <c r="D550" s="236"/>
      <c r="E550" s="236"/>
      <c r="F550" s="236"/>
      <c r="G550" s="236"/>
      <c r="H550" s="236"/>
      <c r="I550" s="236"/>
      <c r="J550" s="236"/>
      <c r="K550" s="236"/>
      <c r="L550" s="236"/>
      <c r="M550" s="236"/>
      <c r="N550" s="236"/>
      <c r="O550" s="236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</row>
    <row r="551" spans="1:26" ht="24" customHeight="1">
      <c r="A551" s="236"/>
      <c r="B551" s="237"/>
      <c r="C551" s="236"/>
      <c r="D551" s="236"/>
      <c r="E551" s="236"/>
      <c r="F551" s="236"/>
      <c r="G551" s="236"/>
      <c r="H551" s="236"/>
      <c r="I551" s="236"/>
      <c r="J551" s="236"/>
      <c r="K551" s="236"/>
      <c r="L551" s="236"/>
      <c r="M551" s="236"/>
      <c r="N551" s="236"/>
      <c r="O551" s="236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</row>
    <row r="552" spans="1:26" ht="24" customHeight="1">
      <c r="A552" s="236"/>
      <c r="B552" s="237"/>
      <c r="C552" s="236"/>
      <c r="D552" s="236"/>
      <c r="E552" s="236"/>
      <c r="F552" s="236"/>
      <c r="G552" s="236"/>
      <c r="H552" s="236"/>
      <c r="I552" s="236"/>
      <c r="J552" s="236"/>
      <c r="K552" s="236"/>
      <c r="L552" s="236"/>
      <c r="M552" s="236"/>
      <c r="N552" s="236"/>
      <c r="O552" s="236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</row>
    <row r="553" spans="1:26" ht="24" customHeight="1">
      <c r="A553" s="236"/>
      <c r="B553" s="237"/>
      <c r="C553" s="236"/>
      <c r="D553" s="236"/>
      <c r="E553" s="236"/>
      <c r="F553" s="236"/>
      <c r="G553" s="236"/>
      <c r="H553" s="236"/>
      <c r="I553" s="236"/>
      <c r="J553" s="236"/>
      <c r="K553" s="236"/>
      <c r="L553" s="236"/>
      <c r="M553" s="236"/>
      <c r="N553" s="236"/>
      <c r="O553" s="236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</row>
    <row r="554" spans="1:26" ht="24" customHeight="1">
      <c r="A554" s="236"/>
      <c r="B554" s="237"/>
      <c r="C554" s="236"/>
      <c r="D554" s="236"/>
      <c r="E554" s="236"/>
      <c r="F554" s="236"/>
      <c r="G554" s="236"/>
      <c r="H554" s="236"/>
      <c r="I554" s="236"/>
      <c r="J554" s="236"/>
      <c r="K554" s="236"/>
      <c r="L554" s="236"/>
      <c r="M554" s="236"/>
      <c r="N554" s="236"/>
      <c r="O554" s="236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</row>
    <row r="555" spans="1:26" ht="24" customHeight="1">
      <c r="A555" s="236"/>
      <c r="B555" s="237"/>
      <c r="C555" s="236"/>
      <c r="D555" s="236"/>
      <c r="E555" s="236"/>
      <c r="F555" s="236"/>
      <c r="G555" s="236"/>
      <c r="H555" s="236"/>
      <c r="I555" s="236"/>
      <c r="J555" s="236"/>
      <c r="K555" s="236"/>
      <c r="L555" s="236"/>
      <c r="M555" s="236"/>
      <c r="N555" s="236"/>
      <c r="O555" s="236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</row>
    <row r="556" spans="1:26" ht="24" customHeight="1">
      <c r="A556" s="236"/>
      <c r="B556" s="237"/>
      <c r="C556" s="236"/>
      <c r="D556" s="236"/>
      <c r="E556" s="236"/>
      <c r="F556" s="236"/>
      <c r="G556" s="236"/>
      <c r="H556" s="236"/>
      <c r="I556" s="236"/>
      <c r="J556" s="236"/>
      <c r="K556" s="236"/>
      <c r="L556" s="236"/>
      <c r="M556" s="236"/>
      <c r="N556" s="236"/>
      <c r="O556" s="236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</row>
    <row r="557" spans="1:26" ht="24" customHeight="1">
      <c r="A557" s="236"/>
      <c r="B557" s="237"/>
      <c r="C557" s="236"/>
      <c r="D557" s="236"/>
      <c r="E557" s="236"/>
      <c r="F557" s="236"/>
      <c r="G557" s="236"/>
      <c r="H557" s="236"/>
      <c r="I557" s="236"/>
      <c r="J557" s="236"/>
      <c r="K557" s="236"/>
      <c r="L557" s="236"/>
      <c r="M557" s="236"/>
      <c r="N557" s="236"/>
      <c r="O557" s="236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</row>
    <row r="558" spans="1:26" ht="24" customHeight="1">
      <c r="A558" s="236"/>
      <c r="B558" s="237"/>
      <c r="C558" s="236"/>
      <c r="D558" s="236"/>
      <c r="E558" s="236"/>
      <c r="F558" s="236"/>
      <c r="G558" s="236"/>
      <c r="H558" s="236"/>
      <c r="I558" s="236"/>
      <c r="J558" s="236"/>
      <c r="K558" s="236"/>
      <c r="L558" s="236"/>
      <c r="M558" s="236"/>
      <c r="N558" s="236"/>
      <c r="O558" s="236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</row>
    <row r="559" spans="1:26" ht="24" customHeight="1">
      <c r="A559" s="236"/>
      <c r="B559" s="237"/>
      <c r="C559" s="236"/>
      <c r="D559" s="236"/>
      <c r="E559" s="236"/>
      <c r="F559" s="236"/>
      <c r="G559" s="236"/>
      <c r="H559" s="236"/>
      <c r="I559" s="236"/>
      <c r="J559" s="236"/>
      <c r="K559" s="236"/>
      <c r="L559" s="236"/>
      <c r="M559" s="236"/>
      <c r="N559" s="236"/>
      <c r="O559" s="236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</row>
    <row r="560" spans="1:26" ht="24" customHeight="1">
      <c r="A560" s="236"/>
      <c r="B560" s="237"/>
      <c r="C560" s="236"/>
      <c r="D560" s="236"/>
      <c r="E560" s="236"/>
      <c r="F560" s="236"/>
      <c r="G560" s="236"/>
      <c r="H560" s="236"/>
      <c r="I560" s="236"/>
      <c r="J560" s="236"/>
      <c r="K560" s="236"/>
      <c r="L560" s="236"/>
      <c r="M560" s="236"/>
      <c r="N560" s="236"/>
      <c r="O560" s="236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</row>
    <row r="561" spans="1:26" ht="24" customHeight="1">
      <c r="A561" s="236"/>
      <c r="B561" s="237"/>
      <c r="C561" s="236"/>
      <c r="D561" s="236"/>
      <c r="E561" s="236"/>
      <c r="F561" s="236"/>
      <c r="G561" s="236"/>
      <c r="H561" s="236"/>
      <c r="I561" s="236"/>
      <c r="J561" s="236"/>
      <c r="K561" s="236"/>
      <c r="L561" s="236"/>
      <c r="M561" s="236"/>
      <c r="N561" s="236"/>
      <c r="O561" s="236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</row>
    <row r="562" spans="1:26" ht="24" customHeight="1">
      <c r="A562" s="236"/>
      <c r="B562" s="237"/>
      <c r="C562" s="236"/>
      <c r="D562" s="236"/>
      <c r="E562" s="236"/>
      <c r="F562" s="236"/>
      <c r="G562" s="236"/>
      <c r="H562" s="236"/>
      <c r="I562" s="236"/>
      <c r="J562" s="236"/>
      <c r="K562" s="236"/>
      <c r="L562" s="236"/>
      <c r="M562" s="236"/>
      <c r="N562" s="236"/>
      <c r="O562" s="236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</row>
    <row r="563" spans="1:26" ht="24" customHeight="1">
      <c r="A563" s="236"/>
      <c r="B563" s="237"/>
      <c r="C563" s="236"/>
      <c r="D563" s="236"/>
      <c r="E563" s="236"/>
      <c r="F563" s="236"/>
      <c r="G563" s="236"/>
      <c r="H563" s="236"/>
      <c r="I563" s="236"/>
      <c r="J563" s="236"/>
      <c r="K563" s="236"/>
      <c r="L563" s="236"/>
      <c r="M563" s="236"/>
      <c r="N563" s="236"/>
      <c r="O563" s="236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</row>
    <row r="564" spans="1:26" ht="24" customHeight="1">
      <c r="A564" s="236"/>
      <c r="B564" s="237"/>
      <c r="C564" s="236"/>
      <c r="D564" s="236"/>
      <c r="E564" s="236"/>
      <c r="F564" s="236"/>
      <c r="G564" s="236"/>
      <c r="H564" s="236"/>
      <c r="I564" s="236"/>
      <c r="J564" s="236"/>
      <c r="K564" s="236"/>
      <c r="L564" s="236"/>
      <c r="M564" s="236"/>
      <c r="N564" s="236"/>
      <c r="O564" s="236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</row>
    <row r="565" spans="1:26" ht="24" customHeight="1">
      <c r="A565" s="236"/>
      <c r="B565" s="237"/>
      <c r="C565" s="236"/>
      <c r="D565" s="236"/>
      <c r="E565" s="236"/>
      <c r="F565" s="236"/>
      <c r="G565" s="236"/>
      <c r="H565" s="236"/>
      <c r="I565" s="236"/>
      <c r="J565" s="236"/>
      <c r="K565" s="236"/>
      <c r="L565" s="236"/>
      <c r="M565" s="236"/>
      <c r="N565" s="236"/>
      <c r="O565" s="236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</row>
    <row r="566" spans="1:26" ht="24" customHeight="1">
      <c r="A566" s="236"/>
      <c r="B566" s="237"/>
      <c r="C566" s="236"/>
      <c r="D566" s="236"/>
      <c r="E566" s="236"/>
      <c r="F566" s="236"/>
      <c r="G566" s="236"/>
      <c r="H566" s="236"/>
      <c r="I566" s="236"/>
      <c r="J566" s="236"/>
      <c r="K566" s="236"/>
      <c r="L566" s="236"/>
      <c r="M566" s="236"/>
      <c r="N566" s="236"/>
      <c r="O566" s="236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</row>
    <row r="567" spans="1:26" ht="24" customHeight="1">
      <c r="A567" s="236"/>
      <c r="B567" s="237"/>
      <c r="C567" s="236"/>
      <c r="D567" s="236"/>
      <c r="E567" s="236"/>
      <c r="F567" s="236"/>
      <c r="G567" s="236"/>
      <c r="H567" s="236"/>
      <c r="I567" s="236"/>
      <c r="J567" s="236"/>
      <c r="K567" s="236"/>
      <c r="L567" s="236"/>
      <c r="M567" s="236"/>
      <c r="N567" s="236"/>
      <c r="O567" s="236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</row>
    <row r="568" spans="1:26" ht="24" customHeight="1">
      <c r="A568" s="236"/>
      <c r="B568" s="237"/>
      <c r="C568" s="236"/>
      <c r="D568" s="236"/>
      <c r="E568" s="236"/>
      <c r="F568" s="236"/>
      <c r="G568" s="236"/>
      <c r="H568" s="236"/>
      <c r="I568" s="236"/>
      <c r="J568" s="236"/>
      <c r="K568" s="236"/>
      <c r="L568" s="236"/>
      <c r="M568" s="236"/>
      <c r="N568" s="236"/>
      <c r="O568" s="236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</row>
    <row r="569" spans="1:26" ht="24" customHeight="1">
      <c r="A569" s="236"/>
      <c r="B569" s="237"/>
      <c r="C569" s="236"/>
      <c r="D569" s="236"/>
      <c r="E569" s="236"/>
      <c r="F569" s="236"/>
      <c r="G569" s="236"/>
      <c r="H569" s="236"/>
      <c r="I569" s="236"/>
      <c r="J569" s="236"/>
      <c r="K569" s="236"/>
      <c r="L569" s="236"/>
      <c r="M569" s="236"/>
      <c r="N569" s="236"/>
      <c r="O569" s="236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</row>
    <row r="570" spans="1:26" ht="24" customHeight="1">
      <c r="A570" s="236"/>
      <c r="B570" s="237"/>
      <c r="C570" s="236"/>
      <c r="D570" s="236"/>
      <c r="E570" s="236"/>
      <c r="F570" s="236"/>
      <c r="G570" s="236"/>
      <c r="H570" s="236"/>
      <c r="I570" s="236"/>
      <c r="J570" s="236"/>
      <c r="K570" s="236"/>
      <c r="L570" s="236"/>
      <c r="M570" s="236"/>
      <c r="N570" s="236"/>
      <c r="O570" s="236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</row>
    <row r="571" spans="1:26" ht="24" customHeight="1">
      <c r="A571" s="236"/>
      <c r="B571" s="237"/>
      <c r="C571" s="236"/>
      <c r="D571" s="236"/>
      <c r="E571" s="236"/>
      <c r="F571" s="236"/>
      <c r="G571" s="236"/>
      <c r="H571" s="236"/>
      <c r="I571" s="236"/>
      <c r="J571" s="236"/>
      <c r="K571" s="236"/>
      <c r="L571" s="236"/>
      <c r="M571" s="236"/>
      <c r="N571" s="236"/>
      <c r="O571" s="236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</row>
    <row r="572" spans="1:26" ht="24" customHeight="1">
      <c r="A572" s="236"/>
      <c r="B572" s="237"/>
      <c r="C572" s="236"/>
      <c r="D572" s="236"/>
      <c r="E572" s="236"/>
      <c r="F572" s="236"/>
      <c r="G572" s="236"/>
      <c r="H572" s="236"/>
      <c r="I572" s="236"/>
      <c r="J572" s="236"/>
      <c r="K572" s="236"/>
      <c r="L572" s="236"/>
      <c r="M572" s="236"/>
      <c r="N572" s="236"/>
      <c r="O572" s="236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</row>
    <row r="573" spans="1:26" ht="24" customHeight="1">
      <c r="A573" s="236"/>
      <c r="B573" s="237"/>
      <c r="C573" s="236"/>
      <c r="D573" s="236"/>
      <c r="E573" s="236"/>
      <c r="F573" s="236"/>
      <c r="G573" s="236"/>
      <c r="H573" s="236"/>
      <c r="I573" s="236"/>
      <c r="J573" s="236"/>
      <c r="K573" s="236"/>
      <c r="L573" s="236"/>
      <c r="M573" s="236"/>
      <c r="N573" s="236"/>
      <c r="O573" s="236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</row>
    <row r="574" spans="1:26" ht="24" customHeight="1">
      <c r="A574" s="236"/>
      <c r="B574" s="237"/>
      <c r="C574" s="236"/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</row>
    <row r="575" spans="1:26" ht="24" customHeight="1">
      <c r="A575" s="236"/>
      <c r="B575" s="237"/>
      <c r="C575" s="236"/>
      <c r="D575" s="236"/>
      <c r="E575" s="236"/>
      <c r="F575" s="236"/>
      <c r="G575" s="236"/>
      <c r="H575" s="236"/>
      <c r="I575" s="236"/>
      <c r="J575" s="236"/>
      <c r="K575" s="236"/>
      <c r="L575" s="236"/>
      <c r="M575" s="236"/>
      <c r="N575" s="236"/>
      <c r="O575" s="236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</row>
    <row r="576" spans="1:26" ht="24" customHeight="1">
      <c r="A576" s="236"/>
      <c r="B576" s="237"/>
      <c r="C576" s="236"/>
      <c r="D576" s="236"/>
      <c r="E576" s="236"/>
      <c r="F576" s="236"/>
      <c r="G576" s="236"/>
      <c r="H576" s="236"/>
      <c r="I576" s="236"/>
      <c r="J576" s="236"/>
      <c r="K576" s="236"/>
      <c r="L576" s="236"/>
      <c r="M576" s="236"/>
      <c r="N576" s="236"/>
      <c r="O576" s="236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</row>
    <row r="577" spans="1:26" ht="24" customHeight="1">
      <c r="A577" s="236"/>
      <c r="B577" s="237"/>
      <c r="C577" s="236"/>
      <c r="D577" s="236"/>
      <c r="E577" s="236"/>
      <c r="F577" s="236"/>
      <c r="G577" s="236"/>
      <c r="H577" s="236"/>
      <c r="I577" s="236"/>
      <c r="J577" s="236"/>
      <c r="K577" s="236"/>
      <c r="L577" s="236"/>
      <c r="M577" s="236"/>
      <c r="N577" s="236"/>
      <c r="O577" s="236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</row>
    <row r="578" spans="1:26" ht="24" customHeight="1">
      <c r="A578" s="236"/>
      <c r="B578" s="237"/>
      <c r="C578" s="236"/>
      <c r="D578" s="236"/>
      <c r="E578" s="236"/>
      <c r="F578" s="236"/>
      <c r="G578" s="236"/>
      <c r="H578" s="236"/>
      <c r="I578" s="236"/>
      <c r="J578" s="236"/>
      <c r="K578" s="236"/>
      <c r="L578" s="236"/>
      <c r="M578" s="236"/>
      <c r="N578" s="236"/>
      <c r="O578" s="236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</row>
    <row r="579" spans="1:26" ht="24" customHeight="1">
      <c r="A579" s="236"/>
      <c r="B579" s="237"/>
      <c r="C579" s="236"/>
      <c r="D579" s="236"/>
      <c r="E579" s="236"/>
      <c r="F579" s="236"/>
      <c r="G579" s="236"/>
      <c r="H579" s="236"/>
      <c r="I579" s="236"/>
      <c r="J579" s="236"/>
      <c r="K579" s="236"/>
      <c r="L579" s="236"/>
      <c r="M579" s="236"/>
      <c r="N579" s="236"/>
      <c r="O579" s="236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</row>
    <row r="580" spans="1:26" ht="24" customHeight="1">
      <c r="A580" s="236"/>
      <c r="B580" s="237"/>
      <c r="C580" s="236"/>
      <c r="D580" s="236"/>
      <c r="E580" s="236"/>
      <c r="F580" s="236"/>
      <c r="G580" s="236"/>
      <c r="H580" s="236"/>
      <c r="I580" s="236"/>
      <c r="J580" s="236"/>
      <c r="K580" s="236"/>
      <c r="L580" s="236"/>
      <c r="M580" s="236"/>
      <c r="N580" s="236"/>
      <c r="O580" s="236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</row>
    <row r="581" spans="1:26" ht="24" customHeight="1">
      <c r="A581" s="236"/>
      <c r="B581" s="237"/>
      <c r="C581" s="236"/>
      <c r="D581" s="236"/>
      <c r="E581" s="236"/>
      <c r="F581" s="236"/>
      <c r="G581" s="236"/>
      <c r="H581" s="236"/>
      <c r="I581" s="236"/>
      <c r="J581" s="236"/>
      <c r="K581" s="236"/>
      <c r="L581" s="236"/>
      <c r="M581" s="236"/>
      <c r="N581" s="236"/>
      <c r="O581" s="236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</row>
    <row r="582" spans="1:26" ht="24" customHeight="1">
      <c r="A582" s="236"/>
      <c r="B582" s="237"/>
      <c r="C582" s="236"/>
      <c r="D582" s="236"/>
      <c r="E582" s="236"/>
      <c r="F582" s="236"/>
      <c r="G582" s="236"/>
      <c r="H582" s="236"/>
      <c r="I582" s="236"/>
      <c r="J582" s="236"/>
      <c r="K582" s="236"/>
      <c r="L582" s="236"/>
      <c r="M582" s="236"/>
      <c r="N582" s="236"/>
      <c r="O582" s="236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</row>
    <row r="583" spans="1:26" ht="24" customHeight="1">
      <c r="A583" s="236"/>
      <c r="B583" s="237"/>
      <c r="C583" s="236"/>
      <c r="D583" s="236"/>
      <c r="E583" s="236"/>
      <c r="F583" s="236"/>
      <c r="G583" s="236"/>
      <c r="H583" s="236"/>
      <c r="I583" s="236"/>
      <c r="J583" s="236"/>
      <c r="K583" s="236"/>
      <c r="L583" s="236"/>
      <c r="M583" s="236"/>
      <c r="N583" s="236"/>
      <c r="O583" s="236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</row>
    <row r="584" spans="1:26" ht="24" customHeight="1">
      <c r="A584" s="236"/>
      <c r="B584" s="237"/>
      <c r="C584" s="236"/>
      <c r="D584" s="236"/>
      <c r="E584" s="236"/>
      <c r="F584" s="236"/>
      <c r="G584" s="236"/>
      <c r="H584" s="236"/>
      <c r="I584" s="236"/>
      <c r="J584" s="236"/>
      <c r="K584" s="236"/>
      <c r="L584" s="236"/>
      <c r="M584" s="236"/>
      <c r="N584" s="236"/>
      <c r="O584" s="236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</row>
    <row r="585" spans="1:26" ht="24" customHeight="1">
      <c r="A585" s="236"/>
      <c r="B585" s="237"/>
      <c r="C585" s="236"/>
      <c r="D585" s="236"/>
      <c r="E585" s="236"/>
      <c r="F585" s="236"/>
      <c r="G585" s="236"/>
      <c r="H585" s="236"/>
      <c r="I585" s="236"/>
      <c r="J585" s="236"/>
      <c r="K585" s="236"/>
      <c r="L585" s="236"/>
      <c r="M585" s="236"/>
      <c r="N585" s="236"/>
      <c r="O585" s="236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</row>
    <row r="586" spans="1:26" ht="24" customHeight="1">
      <c r="A586" s="236"/>
      <c r="B586" s="237"/>
      <c r="C586" s="236"/>
      <c r="D586" s="236"/>
      <c r="E586" s="236"/>
      <c r="F586" s="236"/>
      <c r="G586" s="236"/>
      <c r="H586" s="236"/>
      <c r="I586" s="236"/>
      <c r="J586" s="236"/>
      <c r="K586" s="236"/>
      <c r="L586" s="236"/>
      <c r="M586" s="236"/>
      <c r="N586" s="236"/>
      <c r="O586" s="236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 spans="1:26" ht="24" customHeight="1">
      <c r="A587" s="236"/>
      <c r="B587" s="237"/>
      <c r="C587" s="236"/>
      <c r="D587" s="236"/>
      <c r="E587" s="236"/>
      <c r="F587" s="236"/>
      <c r="G587" s="236"/>
      <c r="H587" s="236"/>
      <c r="I587" s="236"/>
      <c r="J587" s="236"/>
      <c r="K587" s="236"/>
      <c r="L587" s="236"/>
      <c r="M587" s="236"/>
      <c r="N587" s="236"/>
      <c r="O587" s="236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 spans="1:26" ht="24" customHeight="1">
      <c r="A588" s="236"/>
      <c r="B588" s="237"/>
      <c r="C588" s="236"/>
      <c r="D588" s="236"/>
      <c r="E588" s="236"/>
      <c r="F588" s="236"/>
      <c r="G588" s="236"/>
      <c r="H588" s="236"/>
      <c r="I588" s="236"/>
      <c r="J588" s="236"/>
      <c r="K588" s="236"/>
      <c r="L588" s="236"/>
      <c r="M588" s="236"/>
      <c r="N588" s="236"/>
      <c r="O588" s="236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 spans="1:26" ht="24" customHeight="1">
      <c r="A589" s="236"/>
      <c r="B589" s="237"/>
      <c r="C589" s="236"/>
      <c r="D589" s="236"/>
      <c r="E589" s="236"/>
      <c r="F589" s="236"/>
      <c r="G589" s="236"/>
      <c r="H589" s="236"/>
      <c r="I589" s="236"/>
      <c r="J589" s="236"/>
      <c r="K589" s="236"/>
      <c r="L589" s="236"/>
      <c r="M589" s="236"/>
      <c r="N589" s="236"/>
      <c r="O589" s="236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</row>
    <row r="590" spans="1:26" ht="24" customHeight="1">
      <c r="A590" s="236"/>
      <c r="B590" s="237"/>
      <c r="C590" s="236"/>
      <c r="D590" s="236"/>
      <c r="E590" s="236"/>
      <c r="F590" s="236"/>
      <c r="G590" s="236"/>
      <c r="H590" s="236"/>
      <c r="I590" s="236"/>
      <c r="J590" s="236"/>
      <c r="K590" s="236"/>
      <c r="L590" s="236"/>
      <c r="M590" s="236"/>
      <c r="N590" s="236"/>
      <c r="O590" s="236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</row>
    <row r="591" spans="1:26" ht="24" customHeight="1">
      <c r="A591" s="236"/>
      <c r="B591" s="237"/>
      <c r="C591" s="236"/>
      <c r="D591" s="236"/>
      <c r="E591" s="236"/>
      <c r="F591" s="236"/>
      <c r="G591" s="236"/>
      <c r="H591" s="236"/>
      <c r="I591" s="236"/>
      <c r="J591" s="236"/>
      <c r="K591" s="236"/>
      <c r="L591" s="236"/>
      <c r="M591" s="236"/>
      <c r="N591" s="236"/>
      <c r="O591" s="236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</row>
    <row r="592" spans="1:26" ht="24" customHeight="1">
      <c r="A592" s="236"/>
      <c r="B592" s="237"/>
      <c r="C592" s="236"/>
      <c r="D592" s="236"/>
      <c r="E592" s="236"/>
      <c r="F592" s="236"/>
      <c r="G592" s="236"/>
      <c r="H592" s="236"/>
      <c r="I592" s="236"/>
      <c r="J592" s="236"/>
      <c r="K592" s="236"/>
      <c r="L592" s="236"/>
      <c r="M592" s="236"/>
      <c r="N592" s="236"/>
      <c r="O592" s="236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 spans="1:26" ht="24" customHeight="1">
      <c r="A593" s="236"/>
      <c r="B593" s="237"/>
      <c r="C593" s="236"/>
      <c r="D593" s="236"/>
      <c r="E593" s="236"/>
      <c r="F593" s="236"/>
      <c r="G593" s="236"/>
      <c r="H593" s="236"/>
      <c r="I593" s="236"/>
      <c r="J593" s="236"/>
      <c r="K593" s="236"/>
      <c r="L593" s="236"/>
      <c r="M593" s="236"/>
      <c r="N593" s="236"/>
      <c r="O593" s="236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</row>
    <row r="594" spans="1:26" ht="24" customHeight="1">
      <c r="A594" s="236"/>
      <c r="B594" s="237"/>
      <c r="C594" s="236"/>
      <c r="D594" s="236"/>
      <c r="E594" s="236"/>
      <c r="F594" s="236"/>
      <c r="G594" s="236"/>
      <c r="H594" s="236"/>
      <c r="I594" s="236"/>
      <c r="J594" s="236"/>
      <c r="K594" s="236"/>
      <c r="L594" s="236"/>
      <c r="M594" s="236"/>
      <c r="N594" s="236"/>
      <c r="O594" s="236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</row>
    <row r="595" spans="1:26" ht="24" customHeight="1">
      <c r="A595" s="236"/>
      <c r="B595" s="237"/>
      <c r="C595" s="236"/>
      <c r="D595" s="236"/>
      <c r="E595" s="236"/>
      <c r="F595" s="236"/>
      <c r="G595" s="236"/>
      <c r="H595" s="236"/>
      <c r="I595" s="236"/>
      <c r="J595" s="236"/>
      <c r="K595" s="236"/>
      <c r="L595" s="236"/>
      <c r="M595" s="236"/>
      <c r="N595" s="236"/>
      <c r="O595" s="236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</row>
    <row r="596" spans="1:26" ht="24" customHeight="1">
      <c r="A596" s="236"/>
      <c r="B596" s="237"/>
      <c r="C596" s="236"/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</row>
    <row r="597" spans="1:26" ht="24" customHeight="1">
      <c r="A597" s="236"/>
      <c r="B597" s="237"/>
      <c r="C597" s="236"/>
      <c r="D597" s="236"/>
      <c r="E597" s="236"/>
      <c r="F597" s="236"/>
      <c r="G597" s="236"/>
      <c r="H597" s="236"/>
      <c r="I597" s="236"/>
      <c r="J597" s="236"/>
      <c r="K597" s="236"/>
      <c r="L597" s="236"/>
      <c r="M597" s="236"/>
      <c r="N597" s="236"/>
      <c r="O597" s="236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</row>
    <row r="598" spans="1:26" ht="24" customHeight="1">
      <c r="A598" s="236"/>
      <c r="B598" s="237"/>
      <c r="C598" s="236"/>
      <c r="D598" s="236"/>
      <c r="E598" s="236"/>
      <c r="F598" s="236"/>
      <c r="G598" s="236"/>
      <c r="H598" s="236"/>
      <c r="I598" s="236"/>
      <c r="J598" s="236"/>
      <c r="K598" s="236"/>
      <c r="L598" s="236"/>
      <c r="M598" s="236"/>
      <c r="N598" s="236"/>
      <c r="O598" s="236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</row>
    <row r="599" spans="1:26" ht="24" customHeight="1">
      <c r="A599" s="236"/>
      <c r="B599" s="237"/>
      <c r="C599" s="236"/>
      <c r="D599" s="236"/>
      <c r="E599" s="236"/>
      <c r="F599" s="236"/>
      <c r="G599" s="236"/>
      <c r="H599" s="236"/>
      <c r="I599" s="236"/>
      <c r="J599" s="236"/>
      <c r="K599" s="236"/>
      <c r="L599" s="236"/>
      <c r="M599" s="236"/>
      <c r="N599" s="236"/>
      <c r="O599" s="236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</row>
    <row r="600" spans="1:26" ht="24" customHeight="1">
      <c r="A600" s="236"/>
      <c r="B600" s="237"/>
      <c r="C600" s="236"/>
      <c r="D600" s="236"/>
      <c r="E600" s="236"/>
      <c r="F600" s="236"/>
      <c r="G600" s="236"/>
      <c r="H600" s="236"/>
      <c r="I600" s="236"/>
      <c r="J600" s="236"/>
      <c r="K600" s="236"/>
      <c r="L600" s="236"/>
      <c r="M600" s="236"/>
      <c r="N600" s="236"/>
      <c r="O600" s="236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</row>
    <row r="601" spans="1:26" ht="24" customHeight="1">
      <c r="A601" s="236"/>
      <c r="B601" s="237"/>
      <c r="C601" s="236"/>
      <c r="D601" s="236"/>
      <c r="E601" s="236"/>
      <c r="F601" s="236"/>
      <c r="G601" s="236"/>
      <c r="H601" s="236"/>
      <c r="I601" s="236"/>
      <c r="J601" s="236"/>
      <c r="K601" s="236"/>
      <c r="L601" s="236"/>
      <c r="M601" s="236"/>
      <c r="N601" s="236"/>
      <c r="O601" s="236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</row>
    <row r="602" spans="1:26" ht="24" customHeight="1">
      <c r="A602" s="236"/>
      <c r="B602" s="237"/>
      <c r="C602" s="236"/>
      <c r="D602" s="236"/>
      <c r="E602" s="236"/>
      <c r="F602" s="236"/>
      <c r="G602" s="236"/>
      <c r="H602" s="236"/>
      <c r="I602" s="236"/>
      <c r="J602" s="236"/>
      <c r="K602" s="236"/>
      <c r="L602" s="236"/>
      <c r="M602" s="236"/>
      <c r="N602" s="236"/>
      <c r="O602" s="236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</row>
    <row r="603" spans="1:26" ht="24" customHeight="1">
      <c r="A603" s="236"/>
      <c r="B603" s="237"/>
      <c r="C603" s="236"/>
      <c r="D603" s="236"/>
      <c r="E603" s="236"/>
      <c r="F603" s="236"/>
      <c r="G603" s="236"/>
      <c r="H603" s="236"/>
      <c r="I603" s="236"/>
      <c r="J603" s="236"/>
      <c r="K603" s="236"/>
      <c r="L603" s="236"/>
      <c r="M603" s="236"/>
      <c r="N603" s="236"/>
      <c r="O603" s="236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</row>
    <row r="604" spans="1:26" ht="24" customHeight="1">
      <c r="A604" s="236"/>
      <c r="B604" s="237"/>
      <c r="C604" s="236"/>
      <c r="D604" s="236"/>
      <c r="E604" s="236"/>
      <c r="F604" s="236"/>
      <c r="G604" s="236"/>
      <c r="H604" s="236"/>
      <c r="I604" s="236"/>
      <c r="J604" s="236"/>
      <c r="K604" s="236"/>
      <c r="L604" s="236"/>
      <c r="M604" s="236"/>
      <c r="N604" s="236"/>
      <c r="O604" s="236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</row>
    <row r="605" spans="1:26" ht="24" customHeight="1">
      <c r="A605" s="236"/>
      <c r="B605" s="237"/>
      <c r="C605" s="236"/>
      <c r="D605" s="236"/>
      <c r="E605" s="236"/>
      <c r="F605" s="236"/>
      <c r="G605" s="236"/>
      <c r="H605" s="236"/>
      <c r="I605" s="236"/>
      <c r="J605" s="236"/>
      <c r="K605" s="236"/>
      <c r="L605" s="236"/>
      <c r="M605" s="236"/>
      <c r="N605" s="236"/>
      <c r="O605" s="236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</row>
    <row r="606" spans="1:26" ht="24" customHeight="1">
      <c r="A606" s="236"/>
      <c r="B606" s="237"/>
      <c r="C606" s="236"/>
      <c r="D606" s="236"/>
      <c r="E606" s="236"/>
      <c r="F606" s="236"/>
      <c r="G606" s="236"/>
      <c r="H606" s="236"/>
      <c r="I606" s="236"/>
      <c r="J606" s="236"/>
      <c r="K606" s="236"/>
      <c r="L606" s="236"/>
      <c r="M606" s="236"/>
      <c r="N606" s="236"/>
      <c r="O606" s="236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</row>
    <row r="607" spans="1:26" ht="24" customHeight="1">
      <c r="A607" s="236"/>
      <c r="B607" s="237"/>
      <c r="C607" s="236"/>
      <c r="D607" s="236"/>
      <c r="E607" s="236"/>
      <c r="F607" s="236"/>
      <c r="G607" s="236"/>
      <c r="H607" s="236"/>
      <c r="I607" s="236"/>
      <c r="J607" s="236"/>
      <c r="K607" s="236"/>
      <c r="L607" s="236"/>
      <c r="M607" s="236"/>
      <c r="N607" s="236"/>
      <c r="O607" s="236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</row>
    <row r="608" spans="1:26" ht="24" customHeight="1">
      <c r="A608" s="236"/>
      <c r="B608" s="237"/>
      <c r="C608" s="236"/>
      <c r="D608" s="236"/>
      <c r="E608" s="236"/>
      <c r="F608" s="236"/>
      <c r="G608" s="236"/>
      <c r="H608" s="236"/>
      <c r="I608" s="236"/>
      <c r="J608" s="236"/>
      <c r="K608" s="236"/>
      <c r="L608" s="236"/>
      <c r="M608" s="236"/>
      <c r="N608" s="236"/>
      <c r="O608" s="236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</row>
    <row r="609" spans="1:26" ht="24" customHeight="1">
      <c r="A609" s="236"/>
      <c r="B609" s="237"/>
      <c r="C609" s="236"/>
      <c r="D609" s="236"/>
      <c r="E609" s="236"/>
      <c r="F609" s="236"/>
      <c r="G609" s="236"/>
      <c r="H609" s="236"/>
      <c r="I609" s="236"/>
      <c r="J609" s="236"/>
      <c r="K609" s="236"/>
      <c r="L609" s="236"/>
      <c r="M609" s="236"/>
      <c r="N609" s="236"/>
      <c r="O609" s="236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</row>
    <row r="610" spans="1:26" ht="24" customHeight="1">
      <c r="A610" s="236"/>
      <c r="B610" s="237"/>
      <c r="C610" s="236"/>
      <c r="D610" s="236"/>
      <c r="E610" s="236"/>
      <c r="F610" s="236"/>
      <c r="G610" s="236"/>
      <c r="H610" s="236"/>
      <c r="I610" s="236"/>
      <c r="J610" s="236"/>
      <c r="K610" s="236"/>
      <c r="L610" s="236"/>
      <c r="M610" s="236"/>
      <c r="N610" s="236"/>
      <c r="O610" s="236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</row>
    <row r="611" spans="1:26" ht="24" customHeight="1">
      <c r="A611" s="236"/>
      <c r="B611" s="237"/>
      <c r="C611" s="236"/>
      <c r="D611" s="236"/>
      <c r="E611" s="236"/>
      <c r="F611" s="236"/>
      <c r="G611" s="236"/>
      <c r="H611" s="236"/>
      <c r="I611" s="236"/>
      <c r="J611" s="236"/>
      <c r="K611" s="236"/>
      <c r="L611" s="236"/>
      <c r="M611" s="236"/>
      <c r="N611" s="236"/>
      <c r="O611" s="236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</row>
    <row r="612" spans="1:26" ht="24" customHeight="1">
      <c r="A612" s="236"/>
      <c r="B612" s="237"/>
      <c r="C612" s="236"/>
      <c r="D612" s="236"/>
      <c r="E612" s="236"/>
      <c r="F612" s="236"/>
      <c r="G612" s="236"/>
      <c r="H612" s="236"/>
      <c r="I612" s="236"/>
      <c r="J612" s="236"/>
      <c r="K612" s="236"/>
      <c r="L612" s="236"/>
      <c r="M612" s="236"/>
      <c r="N612" s="236"/>
      <c r="O612" s="236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</row>
    <row r="613" spans="1:26" ht="24" customHeight="1">
      <c r="A613" s="236"/>
      <c r="B613" s="237"/>
      <c r="C613" s="236"/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</row>
    <row r="614" spans="1:26" ht="24" customHeight="1">
      <c r="A614" s="236"/>
      <c r="B614" s="237"/>
      <c r="C614" s="236"/>
      <c r="D614" s="236"/>
      <c r="E614" s="236"/>
      <c r="F614" s="236"/>
      <c r="G614" s="236"/>
      <c r="H614" s="236"/>
      <c r="I614" s="236"/>
      <c r="J614" s="236"/>
      <c r="K614" s="236"/>
      <c r="L614" s="236"/>
      <c r="M614" s="236"/>
      <c r="N614" s="236"/>
      <c r="O614" s="236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</row>
    <row r="615" spans="1:26" ht="24" customHeight="1">
      <c r="A615" s="236"/>
      <c r="B615" s="237"/>
      <c r="C615" s="236"/>
      <c r="D615" s="236"/>
      <c r="E615" s="236"/>
      <c r="F615" s="236"/>
      <c r="G615" s="236"/>
      <c r="H615" s="236"/>
      <c r="I615" s="236"/>
      <c r="J615" s="236"/>
      <c r="K615" s="236"/>
      <c r="L615" s="236"/>
      <c r="M615" s="236"/>
      <c r="N615" s="236"/>
      <c r="O615" s="236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</row>
    <row r="616" spans="1:26" ht="24" customHeight="1">
      <c r="A616" s="236"/>
      <c r="B616" s="237"/>
      <c r="C616" s="236"/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</row>
    <row r="617" spans="1:26" ht="24" customHeight="1">
      <c r="A617" s="236"/>
      <c r="B617" s="237"/>
      <c r="C617" s="236"/>
      <c r="D617" s="236"/>
      <c r="E617" s="236"/>
      <c r="F617" s="236"/>
      <c r="G617" s="236"/>
      <c r="H617" s="236"/>
      <c r="I617" s="236"/>
      <c r="J617" s="236"/>
      <c r="K617" s="236"/>
      <c r="L617" s="236"/>
      <c r="M617" s="236"/>
      <c r="N617" s="236"/>
      <c r="O617" s="236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</row>
    <row r="618" spans="1:26" ht="24" customHeight="1">
      <c r="A618" s="236"/>
      <c r="B618" s="237"/>
      <c r="C618" s="236"/>
      <c r="D618" s="236"/>
      <c r="E618" s="236"/>
      <c r="F618" s="236"/>
      <c r="G618" s="236"/>
      <c r="H618" s="236"/>
      <c r="I618" s="236"/>
      <c r="J618" s="236"/>
      <c r="K618" s="236"/>
      <c r="L618" s="236"/>
      <c r="M618" s="236"/>
      <c r="N618" s="236"/>
      <c r="O618" s="236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</row>
    <row r="619" spans="1:26" ht="24" customHeight="1">
      <c r="A619" s="236"/>
      <c r="B619" s="237"/>
      <c r="C619" s="236"/>
      <c r="D619" s="236"/>
      <c r="E619" s="236"/>
      <c r="F619" s="236"/>
      <c r="G619" s="236"/>
      <c r="H619" s="236"/>
      <c r="I619" s="236"/>
      <c r="J619" s="236"/>
      <c r="K619" s="236"/>
      <c r="L619" s="236"/>
      <c r="M619" s="236"/>
      <c r="N619" s="236"/>
      <c r="O619" s="236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</row>
    <row r="620" spans="1:26" ht="24" customHeight="1">
      <c r="A620" s="236"/>
      <c r="B620" s="237"/>
      <c r="C620" s="236"/>
      <c r="D620" s="236"/>
      <c r="E620" s="236"/>
      <c r="F620" s="236"/>
      <c r="G620" s="236"/>
      <c r="H620" s="236"/>
      <c r="I620" s="236"/>
      <c r="J620" s="236"/>
      <c r="K620" s="236"/>
      <c r="L620" s="236"/>
      <c r="M620" s="236"/>
      <c r="N620" s="236"/>
      <c r="O620" s="236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</row>
    <row r="621" spans="1:26" ht="24" customHeight="1">
      <c r="A621" s="236"/>
      <c r="B621" s="237"/>
      <c r="C621" s="236"/>
      <c r="D621" s="236"/>
      <c r="E621" s="236"/>
      <c r="F621" s="236"/>
      <c r="G621" s="236"/>
      <c r="H621" s="236"/>
      <c r="I621" s="236"/>
      <c r="J621" s="236"/>
      <c r="K621" s="236"/>
      <c r="L621" s="236"/>
      <c r="M621" s="236"/>
      <c r="N621" s="236"/>
      <c r="O621" s="236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</row>
    <row r="622" spans="1:26" ht="24" customHeight="1">
      <c r="A622" s="236"/>
      <c r="B622" s="237"/>
      <c r="C622" s="236"/>
      <c r="D622" s="236"/>
      <c r="E622" s="236"/>
      <c r="F622" s="236"/>
      <c r="G622" s="236"/>
      <c r="H622" s="236"/>
      <c r="I622" s="236"/>
      <c r="J622" s="236"/>
      <c r="K622" s="236"/>
      <c r="L622" s="236"/>
      <c r="M622" s="236"/>
      <c r="N622" s="236"/>
      <c r="O622" s="236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</row>
    <row r="623" spans="1:26" ht="24" customHeight="1">
      <c r="A623" s="236"/>
      <c r="B623" s="237"/>
      <c r="C623" s="236"/>
      <c r="D623" s="236"/>
      <c r="E623" s="236"/>
      <c r="F623" s="236"/>
      <c r="G623" s="236"/>
      <c r="H623" s="236"/>
      <c r="I623" s="236"/>
      <c r="J623" s="236"/>
      <c r="K623" s="236"/>
      <c r="L623" s="236"/>
      <c r="M623" s="236"/>
      <c r="N623" s="236"/>
      <c r="O623" s="236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</row>
    <row r="624" spans="1:26" ht="24" customHeight="1">
      <c r="A624" s="236"/>
      <c r="B624" s="237"/>
      <c r="C624" s="236"/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6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</row>
    <row r="625" spans="1:26" ht="24" customHeight="1">
      <c r="A625" s="236"/>
      <c r="B625" s="237"/>
      <c r="C625" s="236"/>
      <c r="D625" s="236"/>
      <c r="E625" s="236"/>
      <c r="F625" s="236"/>
      <c r="G625" s="236"/>
      <c r="H625" s="236"/>
      <c r="I625" s="236"/>
      <c r="J625" s="236"/>
      <c r="K625" s="236"/>
      <c r="L625" s="236"/>
      <c r="M625" s="236"/>
      <c r="N625" s="236"/>
      <c r="O625" s="236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</row>
    <row r="626" spans="1:26" ht="24" customHeight="1">
      <c r="A626" s="236"/>
      <c r="B626" s="237"/>
      <c r="C626" s="236"/>
      <c r="D626" s="236"/>
      <c r="E626" s="236"/>
      <c r="F626" s="236"/>
      <c r="G626" s="236"/>
      <c r="H626" s="236"/>
      <c r="I626" s="236"/>
      <c r="J626" s="236"/>
      <c r="K626" s="236"/>
      <c r="L626" s="236"/>
      <c r="M626" s="236"/>
      <c r="N626" s="236"/>
      <c r="O626" s="236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</row>
    <row r="627" spans="1:26" ht="24" customHeight="1">
      <c r="A627" s="236"/>
      <c r="B627" s="237"/>
      <c r="C627" s="236"/>
      <c r="D627" s="236"/>
      <c r="E627" s="236"/>
      <c r="F627" s="236"/>
      <c r="G627" s="236"/>
      <c r="H627" s="236"/>
      <c r="I627" s="236"/>
      <c r="J627" s="236"/>
      <c r="K627" s="236"/>
      <c r="L627" s="236"/>
      <c r="M627" s="236"/>
      <c r="N627" s="236"/>
      <c r="O627" s="236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</row>
    <row r="628" spans="1:26" ht="24" customHeight="1">
      <c r="A628" s="236"/>
      <c r="B628" s="237"/>
      <c r="C628" s="236"/>
      <c r="D628" s="236"/>
      <c r="E628" s="236"/>
      <c r="F628" s="236"/>
      <c r="G628" s="236"/>
      <c r="H628" s="236"/>
      <c r="I628" s="236"/>
      <c r="J628" s="236"/>
      <c r="K628" s="236"/>
      <c r="L628" s="236"/>
      <c r="M628" s="236"/>
      <c r="N628" s="236"/>
      <c r="O628" s="236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</row>
    <row r="629" spans="1:26" ht="24" customHeight="1">
      <c r="A629" s="236"/>
      <c r="B629" s="237"/>
      <c r="C629" s="236"/>
      <c r="D629" s="236"/>
      <c r="E629" s="236"/>
      <c r="F629" s="236"/>
      <c r="G629" s="236"/>
      <c r="H629" s="236"/>
      <c r="I629" s="236"/>
      <c r="J629" s="236"/>
      <c r="K629" s="236"/>
      <c r="L629" s="236"/>
      <c r="M629" s="236"/>
      <c r="N629" s="236"/>
      <c r="O629" s="236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</row>
    <row r="630" spans="1:26" ht="24" customHeight="1">
      <c r="A630" s="236"/>
      <c r="B630" s="237"/>
      <c r="C630" s="236"/>
      <c r="D630" s="236"/>
      <c r="E630" s="236"/>
      <c r="F630" s="236"/>
      <c r="G630" s="236"/>
      <c r="H630" s="236"/>
      <c r="I630" s="236"/>
      <c r="J630" s="236"/>
      <c r="K630" s="236"/>
      <c r="L630" s="236"/>
      <c r="M630" s="236"/>
      <c r="N630" s="236"/>
      <c r="O630" s="236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</row>
    <row r="631" spans="1:26" ht="24" customHeight="1">
      <c r="A631" s="236"/>
      <c r="B631" s="237"/>
      <c r="C631" s="236"/>
      <c r="D631" s="236"/>
      <c r="E631" s="236"/>
      <c r="F631" s="236"/>
      <c r="G631" s="236"/>
      <c r="H631" s="236"/>
      <c r="I631" s="236"/>
      <c r="J631" s="236"/>
      <c r="K631" s="236"/>
      <c r="L631" s="236"/>
      <c r="M631" s="236"/>
      <c r="N631" s="236"/>
      <c r="O631" s="236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</row>
    <row r="632" spans="1:26" ht="24" customHeight="1">
      <c r="A632" s="236"/>
      <c r="B632" s="237"/>
      <c r="C632" s="236"/>
      <c r="D632" s="236"/>
      <c r="E632" s="236"/>
      <c r="F632" s="236"/>
      <c r="G632" s="236"/>
      <c r="H632" s="236"/>
      <c r="I632" s="236"/>
      <c r="J632" s="236"/>
      <c r="K632" s="236"/>
      <c r="L632" s="236"/>
      <c r="M632" s="236"/>
      <c r="N632" s="236"/>
      <c r="O632" s="236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</row>
    <row r="633" spans="1:26" ht="24" customHeight="1">
      <c r="A633" s="236"/>
      <c r="B633" s="237"/>
      <c r="C633" s="236"/>
      <c r="D633" s="236"/>
      <c r="E633" s="236"/>
      <c r="F633" s="236"/>
      <c r="G633" s="236"/>
      <c r="H633" s="236"/>
      <c r="I633" s="236"/>
      <c r="J633" s="236"/>
      <c r="K633" s="236"/>
      <c r="L633" s="236"/>
      <c r="M633" s="236"/>
      <c r="N633" s="236"/>
      <c r="O633" s="236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</row>
    <row r="634" spans="1:26" ht="24" customHeight="1">
      <c r="A634" s="236"/>
      <c r="B634" s="237"/>
      <c r="C634" s="236"/>
      <c r="D634" s="236"/>
      <c r="E634" s="236"/>
      <c r="F634" s="236"/>
      <c r="G634" s="236"/>
      <c r="H634" s="236"/>
      <c r="I634" s="236"/>
      <c r="J634" s="236"/>
      <c r="K634" s="236"/>
      <c r="L634" s="236"/>
      <c r="M634" s="236"/>
      <c r="N634" s="236"/>
      <c r="O634" s="236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</row>
    <row r="635" spans="1:26" ht="24" customHeight="1">
      <c r="A635" s="236"/>
      <c r="B635" s="237"/>
      <c r="C635" s="236"/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</row>
    <row r="636" spans="1:26" ht="24" customHeight="1">
      <c r="A636" s="236"/>
      <c r="B636" s="237"/>
      <c r="C636" s="236"/>
      <c r="D636" s="236"/>
      <c r="E636" s="236"/>
      <c r="F636" s="236"/>
      <c r="G636" s="236"/>
      <c r="H636" s="236"/>
      <c r="I636" s="236"/>
      <c r="J636" s="236"/>
      <c r="K636" s="236"/>
      <c r="L636" s="236"/>
      <c r="M636" s="236"/>
      <c r="N636" s="236"/>
      <c r="O636" s="236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</row>
    <row r="637" spans="1:26" ht="24" customHeight="1">
      <c r="A637" s="236"/>
      <c r="B637" s="237"/>
      <c r="C637" s="236"/>
      <c r="D637" s="236"/>
      <c r="E637" s="236"/>
      <c r="F637" s="236"/>
      <c r="G637" s="236"/>
      <c r="H637" s="236"/>
      <c r="I637" s="236"/>
      <c r="J637" s="236"/>
      <c r="K637" s="236"/>
      <c r="L637" s="236"/>
      <c r="M637" s="236"/>
      <c r="N637" s="236"/>
      <c r="O637" s="236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</row>
    <row r="638" spans="1:26" ht="24" customHeight="1">
      <c r="A638" s="236"/>
      <c r="B638" s="237"/>
      <c r="C638" s="236"/>
      <c r="D638" s="236"/>
      <c r="E638" s="236"/>
      <c r="F638" s="236"/>
      <c r="G638" s="236"/>
      <c r="H638" s="236"/>
      <c r="I638" s="236"/>
      <c r="J638" s="236"/>
      <c r="K638" s="236"/>
      <c r="L638" s="236"/>
      <c r="M638" s="236"/>
      <c r="N638" s="236"/>
      <c r="O638" s="236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</row>
    <row r="639" spans="1:26" ht="24" customHeight="1">
      <c r="A639" s="236"/>
      <c r="B639" s="237"/>
      <c r="C639" s="236"/>
      <c r="D639" s="236"/>
      <c r="E639" s="236"/>
      <c r="F639" s="236"/>
      <c r="G639" s="236"/>
      <c r="H639" s="236"/>
      <c r="I639" s="236"/>
      <c r="J639" s="236"/>
      <c r="K639" s="236"/>
      <c r="L639" s="236"/>
      <c r="M639" s="236"/>
      <c r="N639" s="236"/>
      <c r="O639" s="236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</row>
    <row r="640" spans="1:26" ht="24" customHeight="1">
      <c r="A640" s="236"/>
      <c r="B640" s="237"/>
      <c r="C640" s="236"/>
      <c r="D640" s="236"/>
      <c r="E640" s="236"/>
      <c r="F640" s="236"/>
      <c r="G640" s="236"/>
      <c r="H640" s="236"/>
      <c r="I640" s="236"/>
      <c r="J640" s="236"/>
      <c r="K640" s="236"/>
      <c r="L640" s="236"/>
      <c r="M640" s="236"/>
      <c r="N640" s="236"/>
      <c r="O640" s="236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</row>
    <row r="641" spans="1:26" ht="24" customHeight="1">
      <c r="A641" s="236"/>
      <c r="B641" s="237"/>
      <c r="C641" s="236"/>
      <c r="D641" s="236"/>
      <c r="E641" s="236"/>
      <c r="F641" s="236"/>
      <c r="G641" s="236"/>
      <c r="H641" s="236"/>
      <c r="I641" s="236"/>
      <c r="J641" s="236"/>
      <c r="K641" s="236"/>
      <c r="L641" s="236"/>
      <c r="M641" s="236"/>
      <c r="N641" s="236"/>
      <c r="O641" s="236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</row>
    <row r="642" spans="1:26" ht="24" customHeight="1">
      <c r="A642" s="236"/>
      <c r="B642" s="237"/>
      <c r="C642" s="236"/>
      <c r="D642" s="236"/>
      <c r="E642" s="236"/>
      <c r="F642" s="236"/>
      <c r="G642" s="236"/>
      <c r="H642" s="236"/>
      <c r="I642" s="236"/>
      <c r="J642" s="236"/>
      <c r="K642" s="236"/>
      <c r="L642" s="236"/>
      <c r="M642" s="236"/>
      <c r="N642" s="236"/>
      <c r="O642" s="236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</row>
    <row r="643" spans="1:26" ht="24" customHeight="1">
      <c r="A643" s="236"/>
      <c r="B643" s="237"/>
      <c r="C643" s="236"/>
      <c r="D643" s="236"/>
      <c r="E643" s="236"/>
      <c r="F643" s="236"/>
      <c r="G643" s="236"/>
      <c r="H643" s="236"/>
      <c r="I643" s="236"/>
      <c r="J643" s="236"/>
      <c r="K643" s="236"/>
      <c r="L643" s="236"/>
      <c r="M643" s="236"/>
      <c r="N643" s="236"/>
      <c r="O643" s="236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</row>
    <row r="644" spans="1:26" ht="24" customHeight="1">
      <c r="A644" s="236"/>
      <c r="B644" s="237"/>
      <c r="C644" s="236"/>
      <c r="D644" s="236"/>
      <c r="E644" s="236"/>
      <c r="F644" s="236"/>
      <c r="G644" s="236"/>
      <c r="H644" s="236"/>
      <c r="I644" s="236"/>
      <c r="J644" s="236"/>
      <c r="K644" s="236"/>
      <c r="L644" s="236"/>
      <c r="M644" s="236"/>
      <c r="N644" s="236"/>
      <c r="O644" s="236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</row>
    <row r="645" spans="1:26" ht="24" customHeight="1">
      <c r="A645" s="236"/>
      <c r="B645" s="237"/>
      <c r="C645" s="236"/>
      <c r="D645" s="236"/>
      <c r="E645" s="236"/>
      <c r="F645" s="236"/>
      <c r="G645" s="236"/>
      <c r="H645" s="236"/>
      <c r="I645" s="236"/>
      <c r="J645" s="236"/>
      <c r="K645" s="236"/>
      <c r="L645" s="236"/>
      <c r="M645" s="236"/>
      <c r="N645" s="236"/>
      <c r="O645" s="236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</row>
    <row r="646" spans="1:26" ht="24" customHeight="1">
      <c r="A646" s="236"/>
      <c r="B646" s="237"/>
      <c r="C646" s="236"/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6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</row>
    <row r="647" spans="1:26" ht="24" customHeight="1">
      <c r="A647" s="236"/>
      <c r="B647" s="237"/>
      <c r="C647" s="236"/>
      <c r="D647" s="236"/>
      <c r="E647" s="236"/>
      <c r="F647" s="236"/>
      <c r="G647" s="236"/>
      <c r="H647" s="236"/>
      <c r="I647" s="236"/>
      <c r="J647" s="236"/>
      <c r="K647" s="236"/>
      <c r="L647" s="236"/>
      <c r="M647" s="236"/>
      <c r="N647" s="236"/>
      <c r="O647" s="236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</row>
    <row r="648" spans="1:26" ht="24" customHeight="1">
      <c r="A648" s="236"/>
      <c r="B648" s="237"/>
      <c r="C648" s="236"/>
      <c r="D648" s="236"/>
      <c r="E648" s="236"/>
      <c r="F648" s="236"/>
      <c r="G648" s="236"/>
      <c r="H648" s="236"/>
      <c r="I648" s="236"/>
      <c r="J648" s="236"/>
      <c r="K648" s="236"/>
      <c r="L648" s="236"/>
      <c r="M648" s="236"/>
      <c r="N648" s="236"/>
      <c r="O648" s="236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</row>
    <row r="649" spans="1:26" ht="24" customHeight="1">
      <c r="A649" s="236"/>
      <c r="B649" s="237"/>
      <c r="C649" s="236"/>
      <c r="D649" s="236"/>
      <c r="E649" s="236"/>
      <c r="F649" s="236"/>
      <c r="G649" s="236"/>
      <c r="H649" s="236"/>
      <c r="I649" s="236"/>
      <c r="J649" s="236"/>
      <c r="K649" s="236"/>
      <c r="L649" s="236"/>
      <c r="M649" s="236"/>
      <c r="N649" s="236"/>
      <c r="O649" s="236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</row>
    <row r="650" spans="1:26" ht="24" customHeight="1">
      <c r="A650" s="236"/>
      <c r="B650" s="237"/>
      <c r="C650" s="236"/>
      <c r="D650" s="236"/>
      <c r="E650" s="236"/>
      <c r="F650" s="236"/>
      <c r="G650" s="236"/>
      <c r="H650" s="236"/>
      <c r="I650" s="236"/>
      <c r="J650" s="236"/>
      <c r="K650" s="236"/>
      <c r="L650" s="236"/>
      <c r="M650" s="236"/>
      <c r="N650" s="236"/>
      <c r="O650" s="236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</row>
    <row r="651" spans="1:26" ht="24" customHeight="1">
      <c r="A651" s="236"/>
      <c r="B651" s="237"/>
      <c r="C651" s="236"/>
      <c r="D651" s="236"/>
      <c r="E651" s="236"/>
      <c r="F651" s="236"/>
      <c r="G651" s="236"/>
      <c r="H651" s="236"/>
      <c r="I651" s="236"/>
      <c r="J651" s="236"/>
      <c r="K651" s="236"/>
      <c r="L651" s="236"/>
      <c r="M651" s="236"/>
      <c r="N651" s="236"/>
      <c r="O651" s="236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</row>
    <row r="652" spans="1:26" ht="24" customHeight="1">
      <c r="A652" s="236"/>
      <c r="B652" s="237"/>
      <c r="C652" s="236"/>
      <c r="D652" s="236"/>
      <c r="E652" s="236"/>
      <c r="F652" s="236"/>
      <c r="G652" s="236"/>
      <c r="H652" s="236"/>
      <c r="I652" s="236"/>
      <c r="J652" s="236"/>
      <c r="K652" s="236"/>
      <c r="L652" s="236"/>
      <c r="M652" s="236"/>
      <c r="N652" s="236"/>
      <c r="O652" s="236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</row>
    <row r="653" spans="1:26" ht="24" customHeight="1">
      <c r="A653" s="236"/>
      <c r="B653" s="237"/>
      <c r="C653" s="236"/>
      <c r="D653" s="236"/>
      <c r="E653" s="236"/>
      <c r="F653" s="236"/>
      <c r="G653" s="236"/>
      <c r="H653" s="236"/>
      <c r="I653" s="236"/>
      <c r="J653" s="236"/>
      <c r="K653" s="236"/>
      <c r="L653" s="236"/>
      <c r="M653" s="236"/>
      <c r="N653" s="236"/>
      <c r="O653" s="236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</row>
    <row r="654" spans="1:26" ht="24" customHeight="1">
      <c r="A654" s="236"/>
      <c r="B654" s="237"/>
      <c r="C654" s="236"/>
      <c r="D654" s="236"/>
      <c r="E654" s="236"/>
      <c r="F654" s="236"/>
      <c r="G654" s="236"/>
      <c r="H654" s="236"/>
      <c r="I654" s="236"/>
      <c r="J654" s="236"/>
      <c r="K654" s="236"/>
      <c r="L654" s="236"/>
      <c r="M654" s="236"/>
      <c r="N654" s="236"/>
      <c r="O654" s="236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</row>
    <row r="655" spans="1:26" ht="24" customHeight="1">
      <c r="A655" s="236"/>
      <c r="B655" s="237"/>
      <c r="C655" s="236"/>
      <c r="D655" s="236"/>
      <c r="E655" s="236"/>
      <c r="F655" s="236"/>
      <c r="G655" s="236"/>
      <c r="H655" s="236"/>
      <c r="I655" s="236"/>
      <c r="J655" s="236"/>
      <c r="K655" s="236"/>
      <c r="L655" s="236"/>
      <c r="M655" s="236"/>
      <c r="N655" s="236"/>
      <c r="O655" s="236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</row>
    <row r="656" spans="1:26" ht="24" customHeight="1">
      <c r="A656" s="236"/>
      <c r="B656" s="237"/>
      <c r="C656" s="236"/>
      <c r="D656" s="236"/>
      <c r="E656" s="236"/>
      <c r="F656" s="236"/>
      <c r="G656" s="236"/>
      <c r="H656" s="236"/>
      <c r="I656" s="236"/>
      <c r="J656" s="236"/>
      <c r="K656" s="236"/>
      <c r="L656" s="236"/>
      <c r="M656" s="236"/>
      <c r="N656" s="236"/>
      <c r="O656" s="236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</row>
    <row r="657" spans="1:26" ht="24" customHeight="1">
      <c r="A657" s="236"/>
      <c r="B657" s="237"/>
      <c r="C657" s="236"/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</row>
    <row r="658" spans="1:26" ht="24" customHeight="1">
      <c r="A658" s="236"/>
      <c r="B658" s="237"/>
      <c r="C658" s="236"/>
      <c r="D658" s="236"/>
      <c r="E658" s="236"/>
      <c r="F658" s="236"/>
      <c r="G658" s="236"/>
      <c r="H658" s="236"/>
      <c r="I658" s="236"/>
      <c r="J658" s="236"/>
      <c r="K658" s="236"/>
      <c r="L658" s="236"/>
      <c r="M658" s="236"/>
      <c r="N658" s="236"/>
      <c r="O658" s="236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</row>
    <row r="659" spans="1:26" ht="24" customHeight="1">
      <c r="A659" s="236"/>
      <c r="B659" s="237"/>
      <c r="C659" s="236"/>
      <c r="D659" s="236"/>
      <c r="E659" s="236"/>
      <c r="F659" s="236"/>
      <c r="G659" s="236"/>
      <c r="H659" s="236"/>
      <c r="I659" s="236"/>
      <c r="J659" s="236"/>
      <c r="K659" s="236"/>
      <c r="L659" s="236"/>
      <c r="M659" s="236"/>
      <c r="N659" s="236"/>
      <c r="O659" s="236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</row>
    <row r="660" spans="1:26" ht="24" customHeight="1">
      <c r="A660" s="236"/>
      <c r="B660" s="237"/>
      <c r="C660" s="236"/>
      <c r="D660" s="236"/>
      <c r="E660" s="236"/>
      <c r="F660" s="236"/>
      <c r="G660" s="236"/>
      <c r="H660" s="236"/>
      <c r="I660" s="236"/>
      <c r="J660" s="236"/>
      <c r="K660" s="236"/>
      <c r="L660" s="236"/>
      <c r="M660" s="236"/>
      <c r="N660" s="236"/>
      <c r="O660" s="236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 spans="1:26" ht="24" customHeight="1">
      <c r="A661" s="236"/>
      <c r="B661" s="237"/>
      <c r="C661" s="236"/>
      <c r="D661" s="236"/>
      <c r="E661" s="236"/>
      <c r="F661" s="236"/>
      <c r="G661" s="236"/>
      <c r="H661" s="236"/>
      <c r="I661" s="236"/>
      <c r="J661" s="236"/>
      <c r="K661" s="236"/>
      <c r="L661" s="236"/>
      <c r="M661" s="236"/>
      <c r="N661" s="236"/>
      <c r="O661" s="236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</row>
    <row r="662" spans="1:26" ht="24" customHeight="1">
      <c r="A662" s="236"/>
      <c r="B662" s="237"/>
      <c r="C662" s="236"/>
      <c r="D662" s="236"/>
      <c r="E662" s="236"/>
      <c r="F662" s="236"/>
      <c r="G662" s="236"/>
      <c r="H662" s="236"/>
      <c r="I662" s="236"/>
      <c r="J662" s="236"/>
      <c r="K662" s="236"/>
      <c r="L662" s="236"/>
      <c r="M662" s="236"/>
      <c r="N662" s="236"/>
      <c r="O662" s="236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 spans="1:26" ht="24" customHeight="1">
      <c r="A663" s="236"/>
      <c r="B663" s="237"/>
      <c r="C663" s="236"/>
      <c r="D663" s="236"/>
      <c r="E663" s="236"/>
      <c r="F663" s="236"/>
      <c r="G663" s="236"/>
      <c r="H663" s="236"/>
      <c r="I663" s="236"/>
      <c r="J663" s="236"/>
      <c r="K663" s="236"/>
      <c r="L663" s="236"/>
      <c r="M663" s="236"/>
      <c r="N663" s="236"/>
      <c r="O663" s="236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</row>
    <row r="664" spans="1:26" ht="24" customHeight="1">
      <c r="A664" s="236"/>
      <c r="B664" s="237"/>
      <c r="C664" s="236"/>
      <c r="D664" s="236"/>
      <c r="E664" s="236"/>
      <c r="F664" s="236"/>
      <c r="G664" s="236"/>
      <c r="H664" s="236"/>
      <c r="I664" s="236"/>
      <c r="J664" s="236"/>
      <c r="K664" s="236"/>
      <c r="L664" s="236"/>
      <c r="M664" s="236"/>
      <c r="N664" s="236"/>
      <c r="O664" s="236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</row>
    <row r="665" spans="1:26" ht="24" customHeight="1">
      <c r="A665" s="236"/>
      <c r="B665" s="237"/>
      <c r="C665" s="236"/>
      <c r="D665" s="236"/>
      <c r="E665" s="236"/>
      <c r="F665" s="236"/>
      <c r="G665" s="236"/>
      <c r="H665" s="236"/>
      <c r="I665" s="236"/>
      <c r="J665" s="236"/>
      <c r="K665" s="236"/>
      <c r="L665" s="236"/>
      <c r="M665" s="236"/>
      <c r="N665" s="236"/>
      <c r="O665" s="236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</row>
    <row r="666" spans="1:26" ht="24" customHeight="1">
      <c r="A666" s="236"/>
      <c r="B666" s="237"/>
      <c r="C666" s="236"/>
      <c r="D666" s="236"/>
      <c r="E666" s="236"/>
      <c r="F666" s="236"/>
      <c r="G666" s="236"/>
      <c r="H666" s="236"/>
      <c r="I666" s="236"/>
      <c r="J666" s="236"/>
      <c r="K666" s="236"/>
      <c r="L666" s="236"/>
      <c r="M666" s="236"/>
      <c r="N666" s="236"/>
      <c r="O666" s="236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</row>
    <row r="667" spans="1:26" ht="24" customHeight="1">
      <c r="A667" s="236"/>
      <c r="B667" s="237"/>
      <c r="C667" s="236"/>
      <c r="D667" s="236"/>
      <c r="E667" s="236"/>
      <c r="F667" s="236"/>
      <c r="G667" s="236"/>
      <c r="H667" s="236"/>
      <c r="I667" s="236"/>
      <c r="J667" s="236"/>
      <c r="K667" s="236"/>
      <c r="L667" s="236"/>
      <c r="M667" s="236"/>
      <c r="N667" s="236"/>
      <c r="O667" s="236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</row>
    <row r="668" spans="1:26" ht="24" customHeight="1">
      <c r="A668" s="236"/>
      <c r="B668" s="237"/>
      <c r="C668" s="236"/>
      <c r="D668" s="236"/>
      <c r="E668" s="236"/>
      <c r="F668" s="236"/>
      <c r="G668" s="236"/>
      <c r="H668" s="236"/>
      <c r="I668" s="236"/>
      <c r="J668" s="236"/>
      <c r="K668" s="236"/>
      <c r="L668" s="236"/>
      <c r="M668" s="236"/>
      <c r="N668" s="236"/>
      <c r="O668" s="236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</row>
    <row r="669" spans="1:26" ht="24" customHeight="1">
      <c r="A669" s="236"/>
      <c r="B669" s="237"/>
      <c r="C669" s="236"/>
      <c r="D669" s="236"/>
      <c r="E669" s="236"/>
      <c r="F669" s="236"/>
      <c r="G669" s="236"/>
      <c r="H669" s="236"/>
      <c r="I669" s="236"/>
      <c r="J669" s="236"/>
      <c r="K669" s="236"/>
      <c r="L669" s="236"/>
      <c r="M669" s="236"/>
      <c r="N669" s="236"/>
      <c r="O669" s="236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</row>
    <row r="670" spans="1:26" ht="24" customHeight="1">
      <c r="A670" s="236"/>
      <c r="B670" s="237"/>
      <c r="C670" s="236"/>
      <c r="D670" s="236"/>
      <c r="E670" s="236"/>
      <c r="F670" s="236"/>
      <c r="G670" s="236"/>
      <c r="H670" s="236"/>
      <c r="I670" s="236"/>
      <c r="J670" s="236"/>
      <c r="K670" s="236"/>
      <c r="L670" s="236"/>
      <c r="M670" s="236"/>
      <c r="N670" s="236"/>
      <c r="O670" s="236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</row>
    <row r="671" spans="1:26" ht="24" customHeight="1">
      <c r="A671" s="236"/>
      <c r="B671" s="237"/>
      <c r="C671" s="236"/>
      <c r="D671" s="236"/>
      <c r="E671" s="236"/>
      <c r="F671" s="236"/>
      <c r="G671" s="236"/>
      <c r="H671" s="236"/>
      <c r="I671" s="236"/>
      <c r="J671" s="236"/>
      <c r="K671" s="236"/>
      <c r="L671" s="236"/>
      <c r="M671" s="236"/>
      <c r="N671" s="236"/>
      <c r="O671" s="236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</row>
    <row r="672" spans="1:26" ht="24" customHeight="1">
      <c r="A672" s="236"/>
      <c r="B672" s="237"/>
      <c r="C672" s="236"/>
      <c r="D672" s="236"/>
      <c r="E672" s="236"/>
      <c r="F672" s="236"/>
      <c r="G672" s="236"/>
      <c r="H672" s="236"/>
      <c r="I672" s="236"/>
      <c r="J672" s="236"/>
      <c r="K672" s="236"/>
      <c r="L672" s="236"/>
      <c r="M672" s="236"/>
      <c r="N672" s="236"/>
      <c r="O672" s="236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</row>
    <row r="673" spans="1:26" ht="24" customHeight="1">
      <c r="A673" s="236"/>
      <c r="B673" s="237"/>
      <c r="C673" s="236"/>
      <c r="D673" s="236"/>
      <c r="E673" s="236"/>
      <c r="F673" s="236"/>
      <c r="G673" s="236"/>
      <c r="H673" s="236"/>
      <c r="I673" s="236"/>
      <c r="J673" s="236"/>
      <c r="K673" s="236"/>
      <c r="L673" s="236"/>
      <c r="M673" s="236"/>
      <c r="N673" s="236"/>
      <c r="O673" s="236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</row>
    <row r="674" spans="1:26" ht="24" customHeight="1">
      <c r="A674" s="236"/>
      <c r="B674" s="237"/>
      <c r="C674" s="236"/>
      <c r="D674" s="236"/>
      <c r="E674" s="236"/>
      <c r="F674" s="236"/>
      <c r="G674" s="236"/>
      <c r="H674" s="236"/>
      <c r="I674" s="236"/>
      <c r="J674" s="236"/>
      <c r="K674" s="236"/>
      <c r="L674" s="236"/>
      <c r="M674" s="236"/>
      <c r="N674" s="236"/>
      <c r="O674" s="236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</row>
    <row r="675" spans="1:26" ht="24" customHeight="1">
      <c r="A675" s="236"/>
      <c r="B675" s="237"/>
      <c r="C675" s="236"/>
      <c r="D675" s="236"/>
      <c r="E675" s="236"/>
      <c r="F675" s="236"/>
      <c r="G675" s="236"/>
      <c r="H675" s="236"/>
      <c r="I675" s="236"/>
      <c r="J675" s="236"/>
      <c r="K675" s="236"/>
      <c r="L675" s="236"/>
      <c r="M675" s="236"/>
      <c r="N675" s="236"/>
      <c r="O675" s="236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</row>
    <row r="676" spans="1:26" ht="24" customHeight="1">
      <c r="A676" s="236"/>
      <c r="B676" s="237"/>
      <c r="C676" s="236"/>
      <c r="D676" s="236"/>
      <c r="E676" s="236"/>
      <c r="F676" s="236"/>
      <c r="G676" s="236"/>
      <c r="H676" s="236"/>
      <c r="I676" s="236"/>
      <c r="J676" s="236"/>
      <c r="K676" s="236"/>
      <c r="L676" s="236"/>
      <c r="M676" s="236"/>
      <c r="N676" s="236"/>
      <c r="O676" s="236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</row>
    <row r="677" spans="1:26" ht="24" customHeight="1">
      <c r="A677" s="236"/>
      <c r="B677" s="237"/>
      <c r="C677" s="236"/>
      <c r="D677" s="236"/>
      <c r="E677" s="236"/>
      <c r="F677" s="236"/>
      <c r="G677" s="236"/>
      <c r="H677" s="236"/>
      <c r="I677" s="236"/>
      <c r="J677" s="236"/>
      <c r="K677" s="236"/>
      <c r="L677" s="236"/>
      <c r="M677" s="236"/>
      <c r="N677" s="236"/>
      <c r="O677" s="236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</row>
    <row r="678" spans="1:26" ht="24" customHeight="1">
      <c r="A678" s="236"/>
      <c r="B678" s="237"/>
      <c r="C678" s="236"/>
      <c r="D678" s="236"/>
      <c r="E678" s="236"/>
      <c r="F678" s="236"/>
      <c r="G678" s="236"/>
      <c r="H678" s="236"/>
      <c r="I678" s="236"/>
      <c r="J678" s="236"/>
      <c r="K678" s="236"/>
      <c r="L678" s="236"/>
      <c r="M678" s="236"/>
      <c r="N678" s="236"/>
      <c r="O678" s="236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</row>
    <row r="679" spans="1:26" ht="24" customHeight="1">
      <c r="A679" s="236"/>
      <c r="B679" s="237"/>
      <c r="C679" s="236"/>
      <c r="D679" s="236"/>
      <c r="E679" s="236"/>
      <c r="F679" s="236"/>
      <c r="G679" s="236"/>
      <c r="H679" s="236"/>
      <c r="I679" s="236"/>
      <c r="J679" s="236"/>
      <c r="K679" s="236"/>
      <c r="L679" s="236"/>
      <c r="M679" s="236"/>
      <c r="N679" s="236"/>
      <c r="O679" s="236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</row>
    <row r="680" spans="1:26" ht="24" customHeight="1">
      <c r="A680" s="236"/>
      <c r="B680" s="237"/>
      <c r="C680" s="236"/>
      <c r="D680" s="236"/>
      <c r="E680" s="236"/>
      <c r="F680" s="236"/>
      <c r="G680" s="236"/>
      <c r="H680" s="236"/>
      <c r="I680" s="236"/>
      <c r="J680" s="236"/>
      <c r="K680" s="236"/>
      <c r="L680" s="236"/>
      <c r="M680" s="236"/>
      <c r="N680" s="236"/>
      <c r="O680" s="236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</row>
    <row r="681" spans="1:26" ht="24" customHeight="1">
      <c r="A681" s="236"/>
      <c r="B681" s="237"/>
      <c r="C681" s="236"/>
      <c r="D681" s="236"/>
      <c r="E681" s="236"/>
      <c r="F681" s="236"/>
      <c r="G681" s="236"/>
      <c r="H681" s="236"/>
      <c r="I681" s="236"/>
      <c r="J681" s="236"/>
      <c r="K681" s="236"/>
      <c r="L681" s="236"/>
      <c r="M681" s="236"/>
      <c r="N681" s="236"/>
      <c r="O681" s="236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</row>
    <row r="682" spans="1:26" ht="24" customHeight="1">
      <c r="A682" s="236"/>
      <c r="B682" s="237"/>
      <c r="C682" s="236"/>
      <c r="D682" s="236"/>
      <c r="E682" s="236"/>
      <c r="F682" s="236"/>
      <c r="G682" s="236"/>
      <c r="H682" s="236"/>
      <c r="I682" s="236"/>
      <c r="J682" s="236"/>
      <c r="K682" s="236"/>
      <c r="L682" s="236"/>
      <c r="M682" s="236"/>
      <c r="N682" s="236"/>
      <c r="O682" s="236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</row>
    <row r="683" spans="1:26" ht="24" customHeight="1">
      <c r="A683" s="236"/>
      <c r="B683" s="237"/>
      <c r="C683" s="236"/>
      <c r="D683" s="236"/>
      <c r="E683" s="236"/>
      <c r="F683" s="236"/>
      <c r="G683" s="236"/>
      <c r="H683" s="236"/>
      <c r="I683" s="236"/>
      <c r="J683" s="236"/>
      <c r="K683" s="236"/>
      <c r="L683" s="236"/>
      <c r="M683" s="236"/>
      <c r="N683" s="236"/>
      <c r="O683" s="236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</row>
    <row r="684" spans="1:26" ht="24" customHeight="1">
      <c r="A684" s="236"/>
      <c r="B684" s="237"/>
      <c r="C684" s="236"/>
      <c r="D684" s="236"/>
      <c r="E684" s="236"/>
      <c r="F684" s="236"/>
      <c r="G684" s="236"/>
      <c r="H684" s="236"/>
      <c r="I684" s="236"/>
      <c r="J684" s="236"/>
      <c r="K684" s="236"/>
      <c r="L684" s="236"/>
      <c r="M684" s="236"/>
      <c r="N684" s="236"/>
      <c r="O684" s="236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</row>
    <row r="685" spans="1:26" ht="24" customHeight="1">
      <c r="A685" s="236"/>
      <c r="B685" s="237"/>
      <c r="C685" s="236"/>
      <c r="D685" s="236"/>
      <c r="E685" s="236"/>
      <c r="F685" s="236"/>
      <c r="G685" s="236"/>
      <c r="H685" s="236"/>
      <c r="I685" s="236"/>
      <c r="J685" s="236"/>
      <c r="K685" s="236"/>
      <c r="L685" s="236"/>
      <c r="M685" s="236"/>
      <c r="N685" s="236"/>
      <c r="O685" s="236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</row>
    <row r="686" spans="1:26" ht="24" customHeight="1">
      <c r="A686" s="236"/>
      <c r="B686" s="237"/>
      <c r="C686" s="236"/>
      <c r="D686" s="236"/>
      <c r="E686" s="236"/>
      <c r="F686" s="236"/>
      <c r="G686" s="236"/>
      <c r="H686" s="236"/>
      <c r="I686" s="236"/>
      <c r="J686" s="236"/>
      <c r="K686" s="236"/>
      <c r="L686" s="236"/>
      <c r="M686" s="236"/>
      <c r="N686" s="236"/>
      <c r="O686" s="236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</row>
    <row r="687" spans="1:26" ht="24" customHeight="1">
      <c r="A687" s="236"/>
      <c r="B687" s="237"/>
      <c r="C687" s="236"/>
      <c r="D687" s="236"/>
      <c r="E687" s="236"/>
      <c r="F687" s="236"/>
      <c r="G687" s="236"/>
      <c r="H687" s="236"/>
      <c r="I687" s="236"/>
      <c r="J687" s="236"/>
      <c r="K687" s="236"/>
      <c r="L687" s="236"/>
      <c r="M687" s="236"/>
      <c r="N687" s="236"/>
      <c r="O687" s="236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</row>
    <row r="688" spans="1:26" ht="24" customHeight="1">
      <c r="A688" s="236"/>
      <c r="B688" s="237"/>
      <c r="C688" s="236"/>
      <c r="D688" s="236"/>
      <c r="E688" s="236"/>
      <c r="F688" s="236"/>
      <c r="G688" s="236"/>
      <c r="H688" s="236"/>
      <c r="I688" s="236"/>
      <c r="J688" s="236"/>
      <c r="K688" s="236"/>
      <c r="L688" s="236"/>
      <c r="M688" s="236"/>
      <c r="N688" s="236"/>
      <c r="O688" s="236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</row>
    <row r="689" spans="1:26" ht="24" customHeight="1">
      <c r="A689" s="236"/>
      <c r="B689" s="237"/>
      <c r="C689" s="236"/>
      <c r="D689" s="236"/>
      <c r="E689" s="236"/>
      <c r="F689" s="236"/>
      <c r="G689" s="236"/>
      <c r="H689" s="236"/>
      <c r="I689" s="236"/>
      <c r="J689" s="236"/>
      <c r="K689" s="236"/>
      <c r="L689" s="236"/>
      <c r="M689" s="236"/>
      <c r="N689" s="236"/>
      <c r="O689" s="236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</row>
    <row r="690" spans="1:26" ht="24" customHeight="1">
      <c r="A690" s="236"/>
      <c r="B690" s="237"/>
      <c r="C690" s="236"/>
      <c r="D690" s="236"/>
      <c r="E690" s="236"/>
      <c r="F690" s="236"/>
      <c r="G690" s="236"/>
      <c r="H690" s="236"/>
      <c r="I690" s="236"/>
      <c r="J690" s="236"/>
      <c r="K690" s="236"/>
      <c r="L690" s="236"/>
      <c r="M690" s="236"/>
      <c r="N690" s="236"/>
      <c r="O690" s="236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</row>
    <row r="691" spans="1:26" ht="24" customHeight="1">
      <c r="A691" s="236"/>
      <c r="B691" s="237"/>
      <c r="C691" s="236"/>
      <c r="D691" s="236"/>
      <c r="E691" s="236"/>
      <c r="F691" s="236"/>
      <c r="G691" s="236"/>
      <c r="H691" s="236"/>
      <c r="I691" s="236"/>
      <c r="J691" s="236"/>
      <c r="K691" s="236"/>
      <c r="L691" s="236"/>
      <c r="M691" s="236"/>
      <c r="N691" s="236"/>
      <c r="O691" s="236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</row>
    <row r="692" spans="1:26" ht="24" customHeight="1">
      <c r="A692" s="236"/>
      <c r="B692" s="237"/>
      <c r="C692" s="236"/>
      <c r="D692" s="236"/>
      <c r="E692" s="236"/>
      <c r="F692" s="236"/>
      <c r="G692" s="236"/>
      <c r="H692" s="236"/>
      <c r="I692" s="236"/>
      <c r="J692" s="236"/>
      <c r="K692" s="236"/>
      <c r="L692" s="236"/>
      <c r="M692" s="236"/>
      <c r="N692" s="236"/>
      <c r="O692" s="236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</row>
    <row r="693" spans="1:26" ht="24" customHeight="1">
      <c r="A693" s="236"/>
      <c r="B693" s="237"/>
      <c r="C693" s="236"/>
      <c r="D693" s="236"/>
      <c r="E693" s="236"/>
      <c r="F693" s="236"/>
      <c r="G693" s="236"/>
      <c r="H693" s="236"/>
      <c r="I693" s="236"/>
      <c r="J693" s="236"/>
      <c r="K693" s="236"/>
      <c r="L693" s="236"/>
      <c r="M693" s="236"/>
      <c r="N693" s="236"/>
      <c r="O693" s="236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</row>
    <row r="694" spans="1:26" ht="24" customHeight="1">
      <c r="A694" s="236"/>
      <c r="B694" s="237"/>
      <c r="C694" s="236"/>
      <c r="D694" s="236"/>
      <c r="E694" s="236"/>
      <c r="F694" s="236"/>
      <c r="G694" s="236"/>
      <c r="H694" s="236"/>
      <c r="I694" s="236"/>
      <c r="J694" s="236"/>
      <c r="K694" s="236"/>
      <c r="L694" s="236"/>
      <c r="M694" s="236"/>
      <c r="N694" s="236"/>
      <c r="O694" s="236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</row>
    <row r="695" spans="1:26" ht="24" customHeight="1">
      <c r="A695" s="236"/>
      <c r="B695" s="237"/>
      <c r="C695" s="236"/>
      <c r="D695" s="236"/>
      <c r="E695" s="236"/>
      <c r="F695" s="236"/>
      <c r="G695" s="236"/>
      <c r="H695" s="236"/>
      <c r="I695" s="236"/>
      <c r="J695" s="236"/>
      <c r="K695" s="236"/>
      <c r="L695" s="236"/>
      <c r="M695" s="236"/>
      <c r="N695" s="236"/>
      <c r="O695" s="236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</row>
    <row r="696" spans="1:26" ht="24" customHeight="1">
      <c r="A696" s="236"/>
      <c r="B696" s="237"/>
      <c r="C696" s="236"/>
      <c r="D696" s="236"/>
      <c r="E696" s="236"/>
      <c r="F696" s="236"/>
      <c r="G696" s="236"/>
      <c r="H696" s="236"/>
      <c r="I696" s="236"/>
      <c r="J696" s="236"/>
      <c r="K696" s="236"/>
      <c r="L696" s="236"/>
      <c r="M696" s="236"/>
      <c r="N696" s="236"/>
      <c r="O696" s="236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</row>
    <row r="697" spans="1:26" ht="24" customHeight="1">
      <c r="A697" s="236"/>
      <c r="B697" s="237"/>
      <c r="C697" s="236"/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</row>
    <row r="698" spans="1:26" ht="24" customHeight="1">
      <c r="A698" s="236"/>
      <c r="B698" s="237"/>
      <c r="C698" s="236"/>
      <c r="D698" s="236"/>
      <c r="E698" s="236"/>
      <c r="F698" s="236"/>
      <c r="G698" s="236"/>
      <c r="H698" s="236"/>
      <c r="I698" s="236"/>
      <c r="J698" s="236"/>
      <c r="K698" s="236"/>
      <c r="L698" s="236"/>
      <c r="M698" s="236"/>
      <c r="N698" s="236"/>
      <c r="O698" s="236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</row>
    <row r="699" spans="1:26" ht="24" customHeight="1">
      <c r="A699" s="236"/>
      <c r="B699" s="237"/>
      <c r="C699" s="236"/>
      <c r="D699" s="236"/>
      <c r="E699" s="236"/>
      <c r="F699" s="236"/>
      <c r="G699" s="236"/>
      <c r="H699" s="236"/>
      <c r="I699" s="236"/>
      <c r="J699" s="236"/>
      <c r="K699" s="236"/>
      <c r="L699" s="236"/>
      <c r="M699" s="236"/>
      <c r="N699" s="236"/>
      <c r="O699" s="236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</row>
    <row r="700" spans="1:26" ht="24" customHeight="1">
      <c r="A700" s="236"/>
      <c r="B700" s="237"/>
      <c r="C700" s="236"/>
      <c r="D700" s="236"/>
      <c r="E700" s="236"/>
      <c r="F700" s="236"/>
      <c r="G700" s="236"/>
      <c r="H700" s="236"/>
      <c r="I700" s="236"/>
      <c r="J700" s="236"/>
      <c r="K700" s="236"/>
      <c r="L700" s="236"/>
      <c r="M700" s="236"/>
      <c r="N700" s="236"/>
      <c r="O700" s="236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</row>
    <row r="701" spans="1:26" ht="24" customHeight="1">
      <c r="A701" s="236"/>
      <c r="B701" s="237"/>
      <c r="C701" s="236"/>
      <c r="D701" s="236"/>
      <c r="E701" s="236"/>
      <c r="F701" s="236"/>
      <c r="G701" s="236"/>
      <c r="H701" s="236"/>
      <c r="I701" s="236"/>
      <c r="J701" s="236"/>
      <c r="K701" s="236"/>
      <c r="L701" s="236"/>
      <c r="M701" s="236"/>
      <c r="N701" s="236"/>
      <c r="O701" s="236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</row>
    <row r="702" spans="1:26" ht="24" customHeight="1">
      <c r="A702" s="236"/>
      <c r="B702" s="237"/>
      <c r="C702" s="236"/>
      <c r="D702" s="236"/>
      <c r="E702" s="236"/>
      <c r="F702" s="236"/>
      <c r="G702" s="236"/>
      <c r="H702" s="236"/>
      <c r="I702" s="236"/>
      <c r="J702" s="236"/>
      <c r="K702" s="236"/>
      <c r="L702" s="236"/>
      <c r="M702" s="236"/>
      <c r="N702" s="236"/>
      <c r="O702" s="236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</row>
    <row r="703" spans="1:26" ht="24" customHeight="1">
      <c r="A703" s="236"/>
      <c r="B703" s="237"/>
      <c r="C703" s="236"/>
      <c r="D703" s="236"/>
      <c r="E703" s="236"/>
      <c r="F703" s="236"/>
      <c r="G703" s="236"/>
      <c r="H703" s="236"/>
      <c r="I703" s="236"/>
      <c r="J703" s="236"/>
      <c r="K703" s="236"/>
      <c r="L703" s="236"/>
      <c r="M703" s="236"/>
      <c r="N703" s="236"/>
      <c r="O703" s="236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</row>
    <row r="704" spans="1:26" ht="24" customHeight="1">
      <c r="A704" s="236"/>
      <c r="B704" s="237"/>
      <c r="C704" s="236"/>
      <c r="D704" s="236"/>
      <c r="E704" s="236"/>
      <c r="F704" s="236"/>
      <c r="G704" s="236"/>
      <c r="H704" s="236"/>
      <c r="I704" s="236"/>
      <c r="J704" s="236"/>
      <c r="K704" s="236"/>
      <c r="L704" s="236"/>
      <c r="M704" s="236"/>
      <c r="N704" s="236"/>
      <c r="O704" s="236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</row>
    <row r="705" spans="1:26" ht="24" customHeight="1">
      <c r="A705" s="236"/>
      <c r="B705" s="237"/>
      <c r="C705" s="236"/>
      <c r="D705" s="236"/>
      <c r="E705" s="236"/>
      <c r="F705" s="236"/>
      <c r="G705" s="236"/>
      <c r="H705" s="236"/>
      <c r="I705" s="236"/>
      <c r="J705" s="236"/>
      <c r="K705" s="236"/>
      <c r="L705" s="236"/>
      <c r="M705" s="236"/>
      <c r="N705" s="236"/>
      <c r="O705" s="236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</row>
    <row r="706" spans="1:26" ht="24" customHeight="1">
      <c r="A706" s="236"/>
      <c r="B706" s="237"/>
      <c r="C706" s="236"/>
      <c r="D706" s="236"/>
      <c r="E706" s="236"/>
      <c r="F706" s="236"/>
      <c r="G706" s="236"/>
      <c r="H706" s="236"/>
      <c r="I706" s="236"/>
      <c r="J706" s="236"/>
      <c r="K706" s="236"/>
      <c r="L706" s="236"/>
      <c r="M706" s="236"/>
      <c r="N706" s="236"/>
      <c r="O706" s="236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</row>
    <row r="707" spans="1:26" ht="24" customHeight="1">
      <c r="A707" s="236"/>
      <c r="B707" s="237"/>
      <c r="C707" s="236"/>
      <c r="D707" s="236"/>
      <c r="E707" s="236"/>
      <c r="F707" s="236"/>
      <c r="G707" s="236"/>
      <c r="H707" s="236"/>
      <c r="I707" s="236"/>
      <c r="J707" s="236"/>
      <c r="K707" s="236"/>
      <c r="L707" s="236"/>
      <c r="M707" s="236"/>
      <c r="N707" s="236"/>
      <c r="O707" s="236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</row>
    <row r="708" spans="1:26" ht="24" customHeight="1">
      <c r="A708" s="236"/>
      <c r="B708" s="237"/>
      <c r="C708" s="236"/>
      <c r="D708" s="236"/>
      <c r="E708" s="236"/>
      <c r="F708" s="236"/>
      <c r="G708" s="236"/>
      <c r="H708" s="236"/>
      <c r="I708" s="236"/>
      <c r="J708" s="236"/>
      <c r="K708" s="236"/>
      <c r="L708" s="236"/>
      <c r="M708" s="236"/>
      <c r="N708" s="236"/>
      <c r="O708" s="236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</row>
    <row r="709" spans="1:26" ht="24" customHeight="1">
      <c r="A709" s="236"/>
      <c r="B709" s="237"/>
      <c r="C709" s="236"/>
      <c r="D709" s="236"/>
      <c r="E709" s="236"/>
      <c r="F709" s="236"/>
      <c r="G709" s="236"/>
      <c r="H709" s="236"/>
      <c r="I709" s="236"/>
      <c r="J709" s="236"/>
      <c r="K709" s="236"/>
      <c r="L709" s="236"/>
      <c r="M709" s="236"/>
      <c r="N709" s="236"/>
      <c r="O709" s="236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</row>
    <row r="710" spans="1:26" ht="24" customHeight="1">
      <c r="A710" s="236"/>
      <c r="B710" s="237"/>
      <c r="C710" s="236"/>
      <c r="D710" s="236"/>
      <c r="E710" s="236"/>
      <c r="F710" s="236"/>
      <c r="G710" s="236"/>
      <c r="H710" s="236"/>
      <c r="I710" s="236"/>
      <c r="J710" s="236"/>
      <c r="K710" s="236"/>
      <c r="L710" s="236"/>
      <c r="M710" s="236"/>
      <c r="N710" s="236"/>
      <c r="O710" s="236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</row>
    <row r="711" spans="1:26" ht="24" customHeight="1">
      <c r="A711" s="236"/>
      <c r="B711" s="237"/>
      <c r="C711" s="236"/>
      <c r="D711" s="236"/>
      <c r="E711" s="236"/>
      <c r="F711" s="236"/>
      <c r="G711" s="236"/>
      <c r="H711" s="236"/>
      <c r="I711" s="236"/>
      <c r="J711" s="236"/>
      <c r="K711" s="236"/>
      <c r="L711" s="236"/>
      <c r="M711" s="236"/>
      <c r="N711" s="236"/>
      <c r="O711" s="236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</row>
    <row r="712" spans="1:26" ht="24" customHeight="1">
      <c r="A712" s="236"/>
      <c r="B712" s="237"/>
      <c r="C712" s="236"/>
      <c r="D712" s="236"/>
      <c r="E712" s="236"/>
      <c r="F712" s="236"/>
      <c r="G712" s="236"/>
      <c r="H712" s="236"/>
      <c r="I712" s="236"/>
      <c r="J712" s="236"/>
      <c r="K712" s="236"/>
      <c r="L712" s="236"/>
      <c r="M712" s="236"/>
      <c r="N712" s="236"/>
      <c r="O712" s="236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</row>
    <row r="713" spans="1:26" ht="24" customHeight="1">
      <c r="A713" s="236"/>
      <c r="B713" s="237"/>
      <c r="C713" s="236"/>
      <c r="D713" s="236"/>
      <c r="E713" s="236"/>
      <c r="F713" s="236"/>
      <c r="G713" s="236"/>
      <c r="H713" s="236"/>
      <c r="I713" s="236"/>
      <c r="J713" s="236"/>
      <c r="K713" s="236"/>
      <c r="L713" s="236"/>
      <c r="M713" s="236"/>
      <c r="N713" s="236"/>
      <c r="O713" s="236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</row>
    <row r="714" spans="1:26" ht="24" customHeight="1">
      <c r="A714" s="236"/>
      <c r="B714" s="237"/>
      <c r="C714" s="236"/>
      <c r="D714" s="236"/>
      <c r="E714" s="236"/>
      <c r="F714" s="236"/>
      <c r="G714" s="236"/>
      <c r="H714" s="236"/>
      <c r="I714" s="236"/>
      <c r="J714" s="236"/>
      <c r="K714" s="236"/>
      <c r="L714" s="236"/>
      <c r="M714" s="236"/>
      <c r="N714" s="236"/>
      <c r="O714" s="236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</row>
    <row r="715" spans="1:26" ht="24" customHeight="1">
      <c r="A715" s="236"/>
      <c r="B715" s="237"/>
      <c r="C715" s="236"/>
      <c r="D715" s="236"/>
      <c r="E715" s="236"/>
      <c r="F715" s="236"/>
      <c r="G715" s="236"/>
      <c r="H715" s="236"/>
      <c r="I715" s="236"/>
      <c r="J715" s="236"/>
      <c r="K715" s="236"/>
      <c r="L715" s="236"/>
      <c r="M715" s="236"/>
      <c r="N715" s="236"/>
      <c r="O715" s="236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</row>
    <row r="716" spans="1:26" ht="24" customHeight="1">
      <c r="A716" s="236"/>
      <c r="B716" s="237"/>
      <c r="C716" s="236"/>
      <c r="D716" s="236"/>
      <c r="E716" s="236"/>
      <c r="F716" s="236"/>
      <c r="G716" s="236"/>
      <c r="H716" s="236"/>
      <c r="I716" s="236"/>
      <c r="J716" s="236"/>
      <c r="K716" s="236"/>
      <c r="L716" s="236"/>
      <c r="M716" s="236"/>
      <c r="N716" s="236"/>
      <c r="O716" s="236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</row>
    <row r="717" spans="1:26" ht="24" customHeight="1">
      <c r="A717" s="236"/>
      <c r="B717" s="237"/>
      <c r="C717" s="236"/>
      <c r="D717" s="236"/>
      <c r="E717" s="236"/>
      <c r="F717" s="236"/>
      <c r="G717" s="236"/>
      <c r="H717" s="236"/>
      <c r="I717" s="236"/>
      <c r="J717" s="236"/>
      <c r="K717" s="236"/>
      <c r="L717" s="236"/>
      <c r="M717" s="236"/>
      <c r="N717" s="236"/>
      <c r="O717" s="236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</row>
    <row r="718" spans="1:26" ht="24" customHeight="1">
      <c r="A718" s="236"/>
      <c r="B718" s="237"/>
      <c r="C718" s="236"/>
      <c r="D718" s="236"/>
      <c r="E718" s="236"/>
      <c r="F718" s="236"/>
      <c r="G718" s="236"/>
      <c r="H718" s="236"/>
      <c r="I718" s="236"/>
      <c r="J718" s="236"/>
      <c r="K718" s="236"/>
      <c r="L718" s="236"/>
      <c r="M718" s="236"/>
      <c r="N718" s="236"/>
      <c r="O718" s="236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</row>
    <row r="719" spans="1:26" ht="24" customHeight="1">
      <c r="A719" s="236"/>
      <c r="B719" s="237"/>
      <c r="C719" s="236"/>
      <c r="D719" s="236"/>
      <c r="E719" s="236"/>
      <c r="F719" s="236"/>
      <c r="G719" s="236"/>
      <c r="H719" s="236"/>
      <c r="I719" s="236"/>
      <c r="J719" s="236"/>
      <c r="K719" s="236"/>
      <c r="L719" s="236"/>
      <c r="M719" s="236"/>
      <c r="N719" s="236"/>
      <c r="O719" s="236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</row>
    <row r="720" spans="1:26" ht="24" customHeight="1">
      <c r="A720" s="236"/>
      <c r="B720" s="237"/>
      <c r="C720" s="236"/>
      <c r="D720" s="236"/>
      <c r="E720" s="236"/>
      <c r="F720" s="236"/>
      <c r="G720" s="236"/>
      <c r="H720" s="236"/>
      <c r="I720" s="236"/>
      <c r="J720" s="236"/>
      <c r="K720" s="236"/>
      <c r="L720" s="236"/>
      <c r="M720" s="236"/>
      <c r="N720" s="236"/>
      <c r="O720" s="236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</row>
    <row r="721" spans="1:26" ht="24" customHeight="1">
      <c r="A721" s="236"/>
      <c r="B721" s="237"/>
      <c r="C721" s="236"/>
      <c r="D721" s="236"/>
      <c r="E721" s="236"/>
      <c r="F721" s="236"/>
      <c r="G721" s="236"/>
      <c r="H721" s="236"/>
      <c r="I721" s="236"/>
      <c r="J721" s="236"/>
      <c r="K721" s="236"/>
      <c r="L721" s="236"/>
      <c r="M721" s="236"/>
      <c r="N721" s="236"/>
      <c r="O721" s="236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</row>
    <row r="722" spans="1:26" ht="24" customHeight="1">
      <c r="A722" s="236"/>
      <c r="B722" s="237"/>
      <c r="C722" s="236"/>
      <c r="D722" s="236"/>
      <c r="E722" s="236"/>
      <c r="F722" s="236"/>
      <c r="G722" s="236"/>
      <c r="H722" s="236"/>
      <c r="I722" s="236"/>
      <c r="J722" s="236"/>
      <c r="K722" s="236"/>
      <c r="L722" s="236"/>
      <c r="M722" s="236"/>
      <c r="N722" s="236"/>
      <c r="O722" s="236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</row>
    <row r="723" spans="1:26" ht="24" customHeight="1">
      <c r="A723" s="236"/>
      <c r="B723" s="237"/>
      <c r="C723" s="236"/>
      <c r="D723" s="236"/>
      <c r="E723" s="236"/>
      <c r="F723" s="236"/>
      <c r="G723" s="236"/>
      <c r="H723" s="236"/>
      <c r="I723" s="236"/>
      <c r="J723" s="236"/>
      <c r="K723" s="236"/>
      <c r="L723" s="236"/>
      <c r="M723" s="236"/>
      <c r="N723" s="236"/>
      <c r="O723" s="236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</row>
    <row r="724" spans="1:26" ht="24" customHeight="1">
      <c r="A724" s="236"/>
      <c r="B724" s="237"/>
      <c r="C724" s="236"/>
      <c r="D724" s="236"/>
      <c r="E724" s="236"/>
      <c r="F724" s="236"/>
      <c r="G724" s="236"/>
      <c r="H724" s="236"/>
      <c r="I724" s="236"/>
      <c r="J724" s="236"/>
      <c r="K724" s="236"/>
      <c r="L724" s="236"/>
      <c r="M724" s="236"/>
      <c r="N724" s="236"/>
      <c r="O724" s="236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</row>
    <row r="725" spans="1:26" ht="24" customHeight="1">
      <c r="A725" s="236"/>
      <c r="B725" s="237"/>
      <c r="C725" s="236"/>
      <c r="D725" s="236"/>
      <c r="E725" s="236"/>
      <c r="F725" s="236"/>
      <c r="G725" s="236"/>
      <c r="H725" s="236"/>
      <c r="I725" s="236"/>
      <c r="J725" s="236"/>
      <c r="K725" s="236"/>
      <c r="L725" s="236"/>
      <c r="M725" s="236"/>
      <c r="N725" s="236"/>
      <c r="O725" s="236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</row>
    <row r="726" spans="1:26" ht="24" customHeight="1">
      <c r="A726" s="236"/>
      <c r="B726" s="237"/>
      <c r="C726" s="236"/>
      <c r="D726" s="236"/>
      <c r="E726" s="236"/>
      <c r="F726" s="236"/>
      <c r="G726" s="236"/>
      <c r="H726" s="236"/>
      <c r="I726" s="236"/>
      <c r="J726" s="236"/>
      <c r="K726" s="236"/>
      <c r="L726" s="236"/>
      <c r="M726" s="236"/>
      <c r="N726" s="236"/>
      <c r="O726" s="236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</row>
    <row r="727" spans="1:26" ht="24" customHeight="1">
      <c r="A727" s="236"/>
      <c r="B727" s="237"/>
      <c r="C727" s="236"/>
      <c r="D727" s="236"/>
      <c r="E727" s="236"/>
      <c r="F727" s="236"/>
      <c r="G727" s="236"/>
      <c r="H727" s="236"/>
      <c r="I727" s="236"/>
      <c r="J727" s="236"/>
      <c r="K727" s="236"/>
      <c r="L727" s="236"/>
      <c r="M727" s="236"/>
      <c r="N727" s="236"/>
      <c r="O727" s="236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</row>
    <row r="728" spans="1:26" ht="24" customHeight="1">
      <c r="A728" s="236"/>
      <c r="B728" s="237"/>
      <c r="C728" s="236"/>
      <c r="D728" s="236"/>
      <c r="E728" s="236"/>
      <c r="F728" s="236"/>
      <c r="G728" s="236"/>
      <c r="H728" s="236"/>
      <c r="I728" s="236"/>
      <c r="J728" s="236"/>
      <c r="K728" s="236"/>
      <c r="L728" s="236"/>
      <c r="M728" s="236"/>
      <c r="N728" s="236"/>
      <c r="O728" s="236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</row>
    <row r="729" spans="1:26" ht="24" customHeight="1">
      <c r="A729" s="236"/>
      <c r="B729" s="237"/>
      <c r="C729" s="236"/>
      <c r="D729" s="236"/>
      <c r="E729" s="236"/>
      <c r="F729" s="236"/>
      <c r="G729" s="236"/>
      <c r="H729" s="236"/>
      <c r="I729" s="236"/>
      <c r="J729" s="236"/>
      <c r="K729" s="236"/>
      <c r="L729" s="236"/>
      <c r="M729" s="236"/>
      <c r="N729" s="236"/>
      <c r="O729" s="236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</row>
    <row r="730" spans="1:26" ht="24" customHeight="1">
      <c r="A730" s="236"/>
      <c r="B730" s="237"/>
      <c r="C730" s="236"/>
      <c r="D730" s="236"/>
      <c r="E730" s="236"/>
      <c r="F730" s="236"/>
      <c r="G730" s="236"/>
      <c r="H730" s="236"/>
      <c r="I730" s="236"/>
      <c r="J730" s="236"/>
      <c r="K730" s="236"/>
      <c r="L730" s="236"/>
      <c r="M730" s="236"/>
      <c r="N730" s="236"/>
      <c r="O730" s="236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</row>
    <row r="731" spans="1:26" ht="24" customHeight="1">
      <c r="A731" s="236"/>
      <c r="B731" s="237"/>
      <c r="C731" s="236"/>
      <c r="D731" s="236"/>
      <c r="E731" s="236"/>
      <c r="F731" s="236"/>
      <c r="G731" s="236"/>
      <c r="H731" s="236"/>
      <c r="I731" s="236"/>
      <c r="J731" s="236"/>
      <c r="K731" s="236"/>
      <c r="L731" s="236"/>
      <c r="M731" s="236"/>
      <c r="N731" s="236"/>
      <c r="O731" s="236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</row>
    <row r="732" spans="1:26" ht="24" customHeight="1">
      <c r="A732" s="236"/>
      <c r="B732" s="237"/>
      <c r="C732" s="236"/>
      <c r="D732" s="236"/>
      <c r="E732" s="236"/>
      <c r="F732" s="236"/>
      <c r="G732" s="236"/>
      <c r="H732" s="236"/>
      <c r="I732" s="236"/>
      <c r="J732" s="236"/>
      <c r="K732" s="236"/>
      <c r="L732" s="236"/>
      <c r="M732" s="236"/>
      <c r="N732" s="236"/>
      <c r="O732" s="236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</row>
    <row r="733" spans="1:26" ht="24" customHeight="1">
      <c r="A733" s="236"/>
      <c r="B733" s="237"/>
      <c r="C733" s="236"/>
      <c r="D733" s="236"/>
      <c r="E733" s="236"/>
      <c r="F733" s="236"/>
      <c r="G733" s="236"/>
      <c r="H733" s="236"/>
      <c r="I733" s="236"/>
      <c r="J733" s="236"/>
      <c r="K733" s="236"/>
      <c r="L733" s="236"/>
      <c r="M733" s="236"/>
      <c r="N733" s="236"/>
      <c r="O733" s="236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</row>
    <row r="734" spans="1:26" ht="24" customHeight="1">
      <c r="A734" s="236"/>
      <c r="B734" s="237"/>
      <c r="C734" s="236"/>
      <c r="D734" s="236"/>
      <c r="E734" s="236"/>
      <c r="F734" s="236"/>
      <c r="G734" s="236"/>
      <c r="H734" s="236"/>
      <c r="I734" s="236"/>
      <c r="J734" s="236"/>
      <c r="K734" s="236"/>
      <c r="L734" s="236"/>
      <c r="M734" s="236"/>
      <c r="N734" s="236"/>
      <c r="O734" s="236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</row>
    <row r="735" spans="1:26" ht="24" customHeight="1">
      <c r="A735" s="236"/>
      <c r="B735" s="237"/>
      <c r="C735" s="236"/>
      <c r="D735" s="236"/>
      <c r="E735" s="236"/>
      <c r="F735" s="236"/>
      <c r="G735" s="236"/>
      <c r="H735" s="236"/>
      <c r="I735" s="236"/>
      <c r="J735" s="236"/>
      <c r="K735" s="236"/>
      <c r="L735" s="236"/>
      <c r="M735" s="236"/>
      <c r="N735" s="236"/>
      <c r="O735" s="236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</row>
    <row r="736" spans="1:26" ht="24" customHeight="1">
      <c r="A736" s="236"/>
      <c r="B736" s="237"/>
      <c r="C736" s="236"/>
      <c r="D736" s="236"/>
      <c r="E736" s="236"/>
      <c r="F736" s="236"/>
      <c r="G736" s="236"/>
      <c r="H736" s="236"/>
      <c r="I736" s="236"/>
      <c r="J736" s="236"/>
      <c r="K736" s="236"/>
      <c r="L736" s="236"/>
      <c r="M736" s="236"/>
      <c r="N736" s="236"/>
      <c r="O736" s="236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</row>
    <row r="737" spans="1:26" ht="24" customHeight="1">
      <c r="A737" s="236"/>
      <c r="B737" s="237"/>
      <c r="C737" s="236"/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</row>
    <row r="738" spans="1:26" ht="24" customHeight="1">
      <c r="A738" s="236"/>
      <c r="B738" s="237"/>
      <c r="C738" s="236"/>
      <c r="D738" s="236"/>
      <c r="E738" s="236"/>
      <c r="F738" s="236"/>
      <c r="G738" s="236"/>
      <c r="H738" s="236"/>
      <c r="I738" s="236"/>
      <c r="J738" s="236"/>
      <c r="K738" s="236"/>
      <c r="L738" s="236"/>
      <c r="M738" s="236"/>
      <c r="N738" s="236"/>
      <c r="O738" s="236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</row>
    <row r="739" spans="1:26" ht="24" customHeight="1">
      <c r="A739" s="236"/>
      <c r="B739" s="237"/>
      <c r="C739" s="236"/>
      <c r="D739" s="236"/>
      <c r="E739" s="236"/>
      <c r="F739" s="236"/>
      <c r="G739" s="236"/>
      <c r="H739" s="236"/>
      <c r="I739" s="236"/>
      <c r="J739" s="236"/>
      <c r="K739" s="236"/>
      <c r="L739" s="236"/>
      <c r="M739" s="236"/>
      <c r="N739" s="236"/>
      <c r="O739" s="236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</row>
    <row r="740" spans="1:26" ht="24" customHeight="1">
      <c r="A740" s="236"/>
      <c r="B740" s="237"/>
      <c r="C740" s="236"/>
      <c r="D740" s="236"/>
      <c r="E740" s="236"/>
      <c r="F740" s="236"/>
      <c r="G740" s="236"/>
      <c r="H740" s="236"/>
      <c r="I740" s="236"/>
      <c r="J740" s="236"/>
      <c r="K740" s="236"/>
      <c r="L740" s="236"/>
      <c r="M740" s="236"/>
      <c r="N740" s="236"/>
      <c r="O740" s="236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</row>
    <row r="741" spans="1:26" ht="24" customHeight="1">
      <c r="A741" s="236"/>
      <c r="B741" s="237"/>
      <c r="C741" s="236"/>
      <c r="D741" s="236"/>
      <c r="E741" s="236"/>
      <c r="F741" s="236"/>
      <c r="G741" s="236"/>
      <c r="H741" s="236"/>
      <c r="I741" s="236"/>
      <c r="J741" s="236"/>
      <c r="K741" s="236"/>
      <c r="L741" s="236"/>
      <c r="M741" s="236"/>
      <c r="N741" s="236"/>
      <c r="O741" s="236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</row>
    <row r="742" spans="1:26" ht="24" customHeight="1">
      <c r="A742" s="236"/>
      <c r="B742" s="237"/>
      <c r="C742" s="236"/>
      <c r="D742" s="236"/>
      <c r="E742" s="236"/>
      <c r="F742" s="236"/>
      <c r="G742" s="236"/>
      <c r="H742" s="236"/>
      <c r="I742" s="236"/>
      <c r="J742" s="236"/>
      <c r="K742" s="236"/>
      <c r="L742" s="236"/>
      <c r="M742" s="236"/>
      <c r="N742" s="236"/>
      <c r="O742" s="236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</row>
    <row r="743" spans="1:26" ht="24" customHeight="1">
      <c r="A743" s="236"/>
      <c r="B743" s="237"/>
      <c r="C743" s="236"/>
      <c r="D743" s="236"/>
      <c r="E743" s="236"/>
      <c r="F743" s="236"/>
      <c r="G743" s="236"/>
      <c r="H743" s="236"/>
      <c r="I743" s="236"/>
      <c r="J743" s="236"/>
      <c r="K743" s="236"/>
      <c r="L743" s="236"/>
      <c r="M743" s="236"/>
      <c r="N743" s="236"/>
      <c r="O743" s="236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</row>
    <row r="744" spans="1:26" ht="24" customHeight="1">
      <c r="A744" s="236"/>
      <c r="B744" s="237"/>
      <c r="C744" s="236"/>
      <c r="D744" s="236"/>
      <c r="E744" s="236"/>
      <c r="F744" s="236"/>
      <c r="G744" s="236"/>
      <c r="H744" s="236"/>
      <c r="I744" s="236"/>
      <c r="J744" s="236"/>
      <c r="K744" s="236"/>
      <c r="L744" s="236"/>
      <c r="M744" s="236"/>
      <c r="N744" s="236"/>
      <c r="O744" s="236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</row>
    <row r="745" spans="1:26" ht="24" customHeight="1">
      <c r="A745" s="236"/>
      <c r="B745" s="237"/>
      <c r="C745" s="236"/>
      <c r="D745" s="236"/>
      <c r="E745" s="236"/>
      <c r="F745" s="236"/>
      <c r="G745" s="236"/>
      <c r="H745" s="236"/>
      <c r="I745" s="236"/>
      <c r="J745" s="236"/>
      <c r="K745" s="236"/>
      <c r="L745" s="236"/>
      <c r="M745" s="236"/>
      <c r="N745" s="236"/>
      <c r="O745" s="236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</row>
    <row r="746" spans="1:26" ht="24" customHeight="1">
      <c r="A746" s="236"/>
      <c r="B746" s="237"/>
      <c r="C746" s="236"/>
      <c r="D746" s="236"/>
      <c r="E746" s="236"/>
      <c r="F746" s="236"/>
      <c r="G746" s="236"/>
      <c r="H746" s="236"/>
      <c r="I746" s="236"/>
      <c r="J746" s="236"/>
      <c r="K746" s="236"/>
      <c r="L746" s="236"/>
      <c r="M746" s="236"/>
      <c r="N746" s="236"/>
      <c r="O746" s="236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</row>
    <row r="747" spans="1:26" ht="24" customHeight="1">
      <c r="A747" s="236"/>
      <c r="B747" s="237"/>
      <c r="C747" s="236"/>
      <c r="D747" s="236"/>
      <c r="E747" s="236"/>
      <c r="F747" s="236"/>
      <c r="G747" s="236"/>
      <c r="H747" s="236"/>
      <c r="I747" s="236"/>
      <c r="J747" s="236"/>
      <c r="K747" s="236"/>
      <c r="L747" s="236"/>
      <c r="M747" s="236"/>
      <c r="N747" s="236"/>
      <c r="O747" s="236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</row>
    <row r="748" spans="1:26" ht="24" customHeight="1">
      <c r="A748" s="236"/>
      <c r="B748" s="237"/>
      <c r="C748" s="236"/>
      <c r="D748" s="236"/>
      <c r="E748" s="236"/>
      <c r="F748" s="236"/>
      <c r="G748" s="236"/>
      <c r="H748" s="236"/>
      <c r="I748" s="236"/>
      <c r="J748" s="236"/>
      <c r="K748" s="236"/>
      <c r="L748" s="236"/>
      <c r="M748" s="236"/>
      <c r="N748" s="236"/>
      <c r="O748" s="236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</row>
    <row r="749" spans="1:26" ht="24" customHeight="1">
      <c r="A749" s="236"/>
      <c r="B749" s="237"/>
      <c r="C749" s="236"/>
      <c r="D749" s="236"/>
      <c r="E749" s="236"/>
      <c r="F749" s="236"/>
      <c r="G749" s="236"/>
      <c r="H749" s="236"/>
      <c r="I749" s="236"/>
      <c r="J749" s="236"/>
      <c r="K749" s="236"/>
      <c r="L749" s="236"/>
      <c r="M749" s="236"/>
      <c r="N749" s="236"/>
      <c r="O749" s="236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</row>
    <row r="750" spans="1:26" ht="24" customHeight="1">
      <c r="A750" s="236"/>
      <c r="B750" s="237"/>
      <c r="C750" s="236"/>
      <c r="D750" s="236"/>
      <c r="E750" s="236"/>
      <c r="F750" s="236"/>
      <c r="G750" s="236"/>
      <c r="H750" s="236"/>
      <c r="I750" s="236"/>
      <c r="J750" s="236"/>
      <c r="K750" s="236"/>
      <c r="L750" s="236"/>
      <c r="M750" s="236"/>
      <c r="N750" s="236"/>
      <c r="O750" s="236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</row>
    <row r="751" spans="1:26" ht="24" customHeight="1">
      <c r="A751" s="236"/>
      <c r="B751" s="237"/>
      <c r="C751" s="236"/>
      <c r="D751" s="236"/>
      <c r="E751" s="236"/>
      <c r="F751" s="236"/>
      <c r="G751" s="236"/>
      <c r="H751" s="236"/>
      <c r="I751" s="236"/>
      <c r="J751" s="236"/>
      <c r="K751" s="236"/>
      <c r="L751" s="236"/>
      <c r="M751" s="236"/>
      <c r="N751" s="236"/>
      <c r="O751" s="236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</row>
    <row r="752" spans="1:26" ht="24" customHeight="1">
      <c r="A752" s="236"/>
      <c r="B752" s="237"/>
      <c r="C752" s="236"/>
      <c r="D752" s="236"/>
      <c r="E752" s="236"/>
      <c r="F752" s="236"/>
      <c r="G752" s="236"/>
      <c r="H752" s="236"/>
      <c r="I752" s="236"/>
      <c r="J752" s="236"/>
      <c r="K752" s="236"/>
      <c r="L752" s="236"/>
      <c r="M752" s="236"/>
      <c r="N752" s="236"/>
      <c r="O752" s="236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</row>
    <row r="753" spans="1:26" ht="24" customHeight="1">
      <c r="A753" s="236"/>
      <c r="B753" s="237"/>
      <c r="C753" s="236"/>
      <c r="D753" s="236"/>
      <c r="E753" s="236"/>
      <c r="F753" s="236"/>
      <c r="G753" s="236"/>
      <c r="H753" s="236"/>
      <c r="I753" s="236"/>
      <c r="J753" s="236"/>
      <c r="K753" s="236"/>
      <c r="L753" s="236"/>
      <c r="M753" s="236"/>
      <c r="N753" s="236"/>
      <c r="O753" s="236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</row>
    <row r="754" spans="1:26" ht="24" customHeight="1">
      <c r="A754" s="236"/>
      <c r="B754" s="237"/>
      <c r="C754" s="236"/>
      <c r="D754" s="236"/>
      <c r="E754" s="236"/>
      <c r="F754" s="236"/>
      <c r="G754" s="236"/>
      <c r="H754" s="236"/>
      <c r="I754" s="236"/>
      <c r="J754" s="236"/>
      <c r="K754" s="236"/>
      <c r="L754" s="236"/>
      <c r="M754" s="236"/>
      <c r="N754" s="236"/>
      <c r="O754" s="236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</row>
    <row r="755" spans="1:26" ht="24" customHeight="1">
      <c r="A755" s="236"/>
      <c r="B755" s="237"/>
      <c r="C755" s="236"/>
      <c r="D755" s="236"/>
      <c r="E755" s="236"/>
      <c r="F755" s="236"/>
      <c r="G755" s="236"/>
      <c r="H755" s="236"/>
      <c r="I755" s="236"/>
      <c r="J755" s="236"/>
      <c r="K755" s="236"/>
      <c r="L755" s="236"/>
      <c r="M755" s="236"/>
      <c r="N755" s="236"/>
      <c r="O755" s="236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</row>
    <row r="756" spans="1:26" ht="24" customHeight="1">
      <c r="A756" s="236"/>
      <c r="B756" s="237"/>
      <c r="C756" s="236"/>
      <c r="D756" s="236"/>
      <c r="E756" s="236"/>
      <c r="F756" s="236"/>
      <c r="G756" s="236"/>
      <c r="H756" s="236"/>
      <c r="I756" s="236"/>
      <c r="J756" s="236"/>
      <c r="K756" s="236"/>
      <c r="L756" s="236"/>
      <c r="M756" s="236"/>
      <c r="N756" s="236"/>
      <c r="O756" s="236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</row>
    <row r="757" spans="1:26" ht="24" customHeight="1">
      <c r="A757" s="236"/>
      <c r="B757" s="237"/>
      <c r="C757" s="236"/>
      <c r="D757" s="236"/>
      <c r="E757" s="236"/>
      <c r="F757" s="236"/>
      <c r="G757" s="236"/>
      <c r="H757" s="236"/>
      <c r="I757" s="236"/>
      <c r="J757" s="236"/>
      <c r="K757" s="236"/>
      <c r="L757" s="236"/>
      <c r="M757" s="236"/>
      <c r="N757" s="236"/>
      <c r="O757" s="236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</row>
    <row r="758" spans="1:26" ht="24" customHeight="1">
      <c r="A758" s="236"/>
      <c r="B758" s="237"/>
      <c r="C758" s="236"/>
      <c r="D758" s="236"/>
      <c r="E758" s="236"/>
      <c r="F758" s="236"/>
      <c r="G758" s="236"/>
      <c r="H758" s="236"/>
      <c r="I758" s="236"/>
      <c r="J758" s="236"/>
      <c r="K758" s="236"/>
      <c r="L758" s="236"/>
      <c r="M758" s="236"/>
      <c r="N758" s="236"/>
      <c r="O758" s="236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</row>
    <row r="759" spans="1:26" ht="24" customHeight="1">
      <c r="A759" s="236"/>
      <c r="B759" s="237"/>
      <c r="C759" s="236"/>
      <c r="D759" s="236"/>
      <c r="E759" s="236"/>
      <c r="F759" s="236"/>
      <c r="G759" s="236"/>
      <c r="H759" s="236"/>
      <c r="I759" s="236"/>
      <c r="J759" s="236"/>
      <c r="K759" s="236"/>
      <c r="L759" s="236"/>
      <c r="M759" s="236"/>
      <c r="N759" s="236"/>
      <c r="O759" s="236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</row>
    <row r="760" spans="1:26" ht="24" customHeight="1">
      <c r="A760" s="236"/>
      <c r="B760" s="237"/>
      <c r="C760" s="236"/>
      <c r="D760" s="236"/>
      <c r="E760" s="236"/>
      <c r="F760" s="236"/>
      <c r="G760" s="236"/>
      <c r="H760" s="236"/>
      <c r="I760" s="236"/>
      <c r="J760" s="236"/>
      <c r="K760" s="236"/>
      <c r="L760" s="236"/>
      <c r="M760" s="236"/>
      <c r="N760" s="236"/>
      <c r="O760" s="236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</row>
    <row r="761" spans="1:26" ht="24" customHeight="1">
      <c r="A761" s="236"/>
      <c r="B761" s="237"/>
      <c r="C761" s="236"/>
      <c r="D761" s="236"/>
      <c r="E761" s="236"/>
      <c r="F761" s="236"/>
      <c r="G761" s="236"/>
      <c r="H761" s="236"/>
      <c r="I761" s="236"/>
      <c r="J761" s="236"/>
      <c r="K761" s="236"/>
      <c r="L761" s="236"/>
      <c r="M761" s="236"/>
      <c r="N761" s="236"/>
      <c r="O761" s="236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</row>
    <row r="762" spans="1:26" ht="24" customHeight="1">
      <c r="A762" s="236"/>
      <c r="B762" s="237"/>
      <c r="C762" s="236"/>
      <c r="D762" s="236"/>
      <c r="E762" s="236"/>
      <c r="F762" s="236"/>
      <c r="G762" s="236"/>
      <c r="H762" s="236"/>
      <c r="I762" s="236"/>
      <c r="J762" s="236"/>
      <c r="K762" s="236"/>
      <c r="L762" s="236"/>
      <c r="M762" s="236"/>
      <c r="N762" s="236"/>
      <c r="O762" s="236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</row>
    <row r="763" spans="1:26" ht="24" customHeight="1">
      <c r="A763" s="236"/>
      <c r="B763" s="237"/>
      <c r="C763" s="236"/>
      <c r="D763" s="236"/>
      <c r="E763" s="236"/>
      <c r="F763" s="236"/>
      <c r="G763" s="236"/>
      <c r="H763" s="236"/>
      <c r="I763" s="236"/>
      <c r="J763" s="236"/>
      <c r="K763" s="236"/>
      <c r="L763" s="236"/>
      <c r="M763" s="236"/>
      <c r="N763" s="236"/>
      <c r="O763" s="236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</row>
    <row r="764" spans="1:26" ht="24" customHeight="1">
      <c r="A764" s="236"/>
      <c r="B764" s="237"/>
      <c r="C764" s="236"/>
      <c r="D764" s="236"/>
      <c r="E764" s="236"/>
      <c r="F764" s="236"/>
      <c r="G764" s="236"/>
      <c r="H764" s="236"/>
      <c r="I764" s="236"/>
      <c r="J764" s="236"/>
      <c r="K764" s="236"/>
      <c r="L764" s="236"/>
      <c r="M764" s="236"/>
      <c r="N764" s="236"/>
      <c r="O764" s="236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</row>
    <row r="765" spans="1:26" ht="24" customHeight="1">
      <c r="A765" s="236"/>
      <c r="B765" s="237"/>
      <c r="C765" s="236"/>
      <c r="D765" s="236"/>
      <c r="E765" s="236"/>
      <c r="F765" s="236"/>
      <c r="G765" s="236"/>
      <c r="H765" s="236"/>
      <c r="I765" s="236"/>
      <c r="J765" s="236"/>
      <c r="K765" s="236"/>
      <c r="L765" s="236"/>
      <c r="M765" s="236"/>
      <c r="N765" s="236"/>
      <c r="O765" s="236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</row>
    <row r="766" spans="1:26" ht="24" customHeight="1">
      <c r="A766" s="236"/>
      <c r="B766" s="237"/>
      <c r="C766" s="236"/>
      <c r="D766" s="236"/>
      <c r="E766" s="236"/>
      <c r="F766" s="236"/>
      <c r="G766" s="236"/>
      <c r="H766" s="236"/>
      <c r="I766" s="236"/>
      <c r="J766" s="236"/>
      <c r="K766" s="236"/>
      <c r="L766" s="236"/>
      <c r="M766" s="236"/>
      <c r="N766" s="236"/>
      <c r="O766" s="236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</row>
    <row r="767" spans="1:26" ht="24" customHeight="1">
      <c r="A767" s="236"/>
      <c r="B767" s="237"/>
      <c r="C767" s="236"/>
      <c r="D767" s="236"/>
      <c r="E767" s="236"/>
      <c r="F767" s="236"/>
      <c r="G767" s="236"/>
      <c r="H767" s="236"/>
      <c r="I767" s="236"/>
      <c r="J767" s="236"/>
      <c r="K767" s="236"/>
      <c r="L767" s="236"/>
      <c r="M767" s="236"/>
      <c r="N767" s="236"/>
      <c r="O767" s="236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</row>
    <row r="768" spans="1:26" ht="24" customHeight="1">
      <c r="A768" s="236"/>
      <c r="B768" s="237"/>
      <c r="C768" s="236"/>
      <c r="D768" s="236"/>
      <c r="E768" s="236"/>
      <c r="F768" s="236"/>
      <c r="G768" s="236"/>
      <c r="H768" s="236"/>
      <c r="I768" s="236"/>
      <c r="J768" s="236"/>
      <c r="K768" s="236"/>
      <c r="L768" s="236"/>
      <c r="M768" s="236"/>
      <c r="N768" s="236"/>
      <c r="O768" s="236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</row>
    <row r="769" spans="1:26" ht="24" customHeight="1">
      <c r="A769" s="236"/>
      <c r="B769" s="237"/>
      <c r="C769" s="236"/>
      <c r="D769" s="236"/>
      <c r="E769" s="236"/>
      <c r="F769" s="236"/>
      <c r="G769" s="236"/>
      <c r="H769" s="236"/>
      <c r="I769" s="236"/>
      <c r="J769" s="236"/>
      <c r="K769" s="236"/>
      <c r="L769" s="236"/>
      <c r="M769" s="236"/>
      <c r="N769" s="236"/>
      <c r="O769" s="236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</row>
    <row r="770" spans="1:26" ht="24" customHeight="1">
      <c r="A770" s="236"/>
      <c r="B770" s="237"/>
      <c r="C770" s="236"/>
      <c r="D770" s="236"/>
      <c r="E770" s="236"/>
      <c r="F770" s="236"/>
      <c r="G770" s="236"/>
      <c r="H770" s="236"/>
      <c r="I770" s="236"/>
      <c r="J770" s="236"/>
      <c r="K770" s="236"/>
      <c r="L770" s="236"/>
      <c r="M770" s="236"/>
      <c r="N770" s="236"/>
      <c r="O770" s="236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</row>
    <row r="771" spans="1:26" ht="24" customHeight="1">
      <c r="A771" s="236"/>
      <c r="B771" s="237"/>
      <c r="C771" s="236"/>
      <c r="D771" s="236"/>
      <c r="E771" s="236"/>
      <c r="F771" s="236"/>
      <c r="G771" s="236"/>
      <c r="H771" s="236"/>
      <c r="I771" s="236"/>
      <c r="J771" s="236"/>
      <c r="K771" s="236"/>
      <c r="L771" s="236"/>
      <c r="M771" s="236"/>
      <c r="N771" s="236"/>
      <c r="O771" s="236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</row>
    <row r="772" spans="1:26" ht="24" customHeight="1">
      <c r="A772" s="236"/>
      <c r="B772" s="237"/>
      <c r="C772" s="236"/>
      <c r="D772" s="236"/>
      <c r="E772" s="236"/>
      <c r="F772" s="236"/>
      <c r="G772" s="236"/>
      <c r="H772" s="236"/>
      <c r="I772" s="236"/>
      <c r="J772" s="236"/>
      <c r="K772" s="236"/>
      <c r="L772" s="236"/>
      <c r="M772" s="236"/>
      <c r="N772" s="236"/>
      <c r="O772" s="236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</row>
    <row r="773" spans="1:26" ht="24" customHeight="1">
      <c r="A773" s="236"/>
      <c r="B773" s="237"/>
      <c r="C773" s="236"/>
      <c r="D773" s="236"/>
      <c r="E773" s="236"/>
      <c r="F773" s="236"/>
      <c r="G773" s="236"/>
      <c r="H773" s="236"/>
      <c r="I773" s="236"/>
      <c r="J773" s="236"/>
      <c r="K773" s="236"/>
      <c r="L773" s="236"/>
      <c r="M773" s="236"/>
      <c r="N773" s="236"/>
      <c r="O773" s="236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</row>
    <row r="774" spans="1:26" ht="24" customHeight="1">
      <c r="A774" s="236"/>
      <c r="B774" s="237"/>
      <c r="C774" s="236"/>
      <c r="D774" s="236"/>
      <c r="E774" s="236"/>
      <c r="F774" s="236"/>
      <c r="G774" s="236"/>
      <c r="H774" s="236"/>
      <c r="I774" s="236"/>
      <c r="J774" s="236"/>
      <c r="K774" s="236"/>
      <c r="L774" s="236"/>
      <c r="M774" s="236"/>
      <c r="N774" s="236"/>
      <c r="O774" s="236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</row>
    <row r="775" spans="1:26" ht="24" customHeight="1">
      <c r="A775" s="236"/>
      <c r="B775" s="237"/>
      <c r="C775" s="236"/>
      <c r="D775" s="236"/>
      <c r="E775" s="236"/>
      <c r="F775" s="236"/>
      <c r="G775" s="236"/>
      <c r="H775" s="236"/>
      <c r="I775" s="236"/>
      <c r="J775" s="236"/>
      <c r="K775" s="236"/>
      <c r="L775" s="236"/>
      <c r="M775" s="236"/>
      <c r="N775" s="236"/>
      <c r="O775" s="236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</row>
    <row r="776" spans="1:26" ht="24" customHeight="1">
      <c r="A776" s="236"/>
      <c r="B776" s="237"/>
      <c r="C776" s="236"/>
      <c r="D776" s="236"/>
      <c r="E776" s="236"/>
      <c r="F776" s="236"/>
      <c r="G776" s="236"/>
      <c r="H776" s="236"/>
      <c r="I776" s="236"/>
      <c r="J776" s="236"/>
      <c r="K776" s="236"/>
      <c r="L776" s="236"/>
      <c r="M776" s="236"/>
      <c r="N776" s="236"/>
      <c r="O776" s="236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</row>
    <row r="777" spans="1:26" ht="24" customHeight="1">
      <c r="A777" s="236"/>
      <c r="B777" s="237"/>
      <c r="C777" s="236"/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</row>
    <row r="778" spans="1:26" ht="24" customHeight="1">
      <c r="A778" s="236"/>
      <c r="B778" s="237"/>
      <c r="C778" s="236"/>
      <c r="D778" s="236"/>
      <c r="E778" s="236"/>
      <c r="F778" s="236"/>
      <c r="G778" s="236"/>
      <c r="H778" s="236"/>
      <c r="I778" s="236"/>
      <c r="J778" s="236"/>
      <c r="K778" s="236"/>
      <c r="L778" s="236"/>
      <c r="M778" s="236"/>
      <c r="N778" s="236"/>
      <c r="O778" s="236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</row>
    <row r="779" spans="1:26" ht="24" customHeight="1">
      <c r="A779" s="236"/>
      <c r="B779" s="237"/>
      <c r="C779" s="236"/>
      <c r="D779" s="236"/>
      <c r="E779" s="236"/>
      <c r="F779" s="236"/>
      <c r="G779" s="236"/>
      <c r="H779" s="236"/>
      <c r="I779" s="236"/>
      <c r="J779" s="236"/>
      <c r="K779" s="236"/>
      <c r="L779" s="236"/>
      <c r="M779" s="236"/>
      <c r="N779" s="236"/>
      <c r="O779" s="236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</row>
    <row r="780" spans="1:26" ht="24" customHeight="1">
      <c r="A780" s="236"/>
      <c r="B780" s="237"/>
      <c r="C780" s="236"/>
      <c r="D780" s="236"/>
      <c r="E780" s="236"/>
      <c r="F780" s="236"/>
      <c r="G780" s="236"/>
      <c r="H780" s="236"/>
      <c r="I780" s="236"/>
      <c r="J780" s="236"/>
      <c r="K780" s="236"/>
      <c r="L780" s="236"/>
      <c r="M780" s="236"/>
      <c r="N780" s="236"/>
      <c r="O780" s="236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</row>
    <row r="781" spans="1:26" ht="24" customHeight="1">
      <c r="A781" s="236"/>
      <c r="B781" s="237"/>
      <c r="C781" s="236"/>
      <c r="D781" s="236"/>
      <c r="E781" s="236"/>
      <c r="F781" s="236"/>
      <c r="G781" s="236"/>
      <c r="H781" s="236"/>
      <c r="I781" s="236"/>
      <c r="J781" s="236"/>
      <c r="K781" s="236"/>
      <c r="L781" s="236"/>
      <c r="M781" s="236"/>
      <c r="N781" s="236"/>
      <c r="O781" s="236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</row>
    <row r="782" spans="1:26" ht="24" customHeight="1">
      <c r="A782" s="236"/>
      <c r="B782" s="237"/>
      <c r="C782" s="236"/>
      <c r="D782" s="236"/>
      <c r="E782" s="236"/>
      <c r="F782" s="236"/>
      <c r="G782" s="236"/>
      <c r="H782" s="236"/>
      <c r="I782" s="236"/>
      <c r="J782" s="236"/>
      <c r="K782" s="236"/>
      <c r="L782" s="236"/>
      <c r="M782" s="236"/>
      <c r="N782" s="236"/>
      <c r="O782" s="236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</row>
    <row r="783" spans="1:26" ht="24" customHeight="1">
      <c r="A783" s="236"/>
      <c r="B783" s="237"/>
      <c r="C783" s="236"/>
      <c r="D783" s="236"/>
      <c r="E783" s="236"/>
      <c r="F783" s="236"/>
      <c r="G783" s="236"/>
      <c r="H783" s="236"/>
      <c r="I783" s="236"/>
      <c r="J783" s="236"/>
      <c r="K783" s="236"/>
      <c r="L783" s="236"/>
      <c r="M783" s="236"/>
      <c r="N783" s="236"/>
      <c r="O783" s="236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</row>
    <row r="784" spans="1:26" ht="24" customHeight="1">
      <c r="A784" s="236"/>
      <c r="B784" s="237"/>
      <c r="C784" s="236"/>
      <c r="D784" s="236"/>
      <c r="E784" s="236"/>
      <c r="F784" s="236"/>
      <c r="G784" s="236"/>
      <c r="H784" s="236"/>
      <c r="I784" s="236"/>
      <c r="J784" s="236"/>
      <c r="K784" s="236"/>
      <c r="L784" s="236"/>
      <c r="M784" s="236"/>
      <c r="N784" s="236"/>
      <c r="O784" s="236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</row>
    <row r="785" spans="1:26" ht="24" customHeight="1">
      <c r="A785" s="236"/>
      <c r="B785" s="237"/>
      <c r="C785" s="236"/>
      <c r="D785" s="236"/>
      <c r="E785" s="236"/>
      <c r="F785" s="236"/>
      <c r="G785" s="236"/>
      <c r="H785" s="236"/>
      <c r="I785" s="236"/>
      <c r="J785" s="236"/>
      <c r="K785" s="236"/>
      <c r="L785" s="236"/>
      <c r="M785" s="236"/>
      <c r="N785" s="236"/>
      <c r="O785" s="236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</row>
    <row r="786" spans="1:26" ht="24" customHeight="1">
      <c r="A786" s="236"/>
      <c r="B786" s="237"/>
      <c r="C786" s="236"/>
      <c r="D786" s="236"/>
      <c r="E786" s="236"/>
      <c r="F786" s="236"/>
      <c r="G786" s="236"/>
      <c r="H786" s="236"/>
      <c r="I786" s="236"/>
      <c r="J786" s="236"/>
      <c r="K786" s="236"/>
      <c r="L786" s="236"/>
      <c r="M786" s="236"/>
      <c r="N786" s="236"/>
      <c r="O786" s="236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</row>
    <row r="787" spans="1:26" ht="24" customHeight="1">
      <c r="A787" s="236"/>
      <c r="B787" s="237"/>
      <c r="C787" s="236"/>
      <c r="D787" s="236"/>
      <c r="E787" s="236"/>
      <c r="F787" s="236"/>
      <c r="G787" s="236"/>
      <c r="H787" s="236"/>
      <c r="I787" s="236"/>
      <c r="J787" s="236"/>
      <c r="K787" s="236"/>
      <c r="L787" s="236"/>
      <c r="M787" s="236"/>
      <c r="N787" s="236"/>
      <c r="O787" s="236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</row>
    <row r="788" spans="1:26" ht="24" customHeight="1">
      <c r="A788" s="236"/>
      <c r="B788" s="237"/>
      <c r="C788" s="236"/>
      <c r="D788" s="236"/>
      <c r="E788" s="236"/>
      <c r="F788" s="236"/>
      <c r="G788" s="236"/>
      <c r="H788" s="236"/>
      <c r="I788" s="236"/>
      <c r="J788" s="236"/>
      <c r="K788" s="236"/>
      <c r="L788" s="236"/>
      <c r="M788" s="236"/>
      <c r="N788" s="236"/>
      <c r="O788" s="236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</row>
    <row r="789" spans="1:26" ht="24" customHeight="1">
      <c r="A789" s="236"/>
      <c r="B789" s="237"/>
      <c r="C789" s="236"/>
      <c r="D789" s="236"/>
      <c r="E789" s="236"/>
      <c r="F789" s="236"/>
      <c r="G789" s="236"/>
      <c r="H789" s="236"/>
      <c r="I789" s="236"/>
      <c r="J789" s="236"/>
      <c r="K789" s="236"/>
      <c r="L789" s="236"/>
      <c r="M789" s="236"/>
      <c r="N789" s="236"/>
      <c r="O789" s="236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</row>
    <row r="790" spans="1:26" ht="24" customHeight="1">
      <c r="A790" s="236"/>
      <c r="B790" s="237"/>
      <c r="C790" s="236"/>
      <c r="D790" s="236"/>
      <c r="E790" s="236"/>
      <c r="F790" s="236"/>
      <c r="G790" s="236"/>
      <c r="H790" s="236"/>
      <c r="I790" s="236"/>
      <c r="J790" s="236"/>
      <c r="K790" s="236"/>
      <c r="L790" s="236"/>
      <c r="M790" s="236"/>
      <c r="N790" s="236"/>
      <c r="O790" s="236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</row>
    <row r="791" spans="1:26" ht="24" customHeight="1">
      <c r="A791" s="236"/>
      <c r="B791" s="237"/>
      <c r="C791" s="236"/>
      <c r="D791" s="236"/>
      <c r="E791" s="236"/>
      <c r="F791" s="236"/>
      <c r="G791" s="236"/>
      <c r="H791" s="236"/>
      <c r="I791" s="236"/>
      <c r="J791" s="236"/>
      <c r="K791" s="236"/>
      <c r="L791" s="236"/>
      <c r="M791" s="236"/>
      <c r="N791" s="236"/>
      <c r="O791" s="236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</row>
    <row r="792" spans="1:26" ht="24" customHeight="1">
      <c r="A792" s="236"/>
      <c r="B792" s="237"/>
      <c r="C792" s="236"/>
      <c r="D792" s="236"/>
      <c r="E792" s="236"/>
      <c r="F792" s="236"/>
      <c r="G792" s="236"/>
      <c r="H792" s="236"/>
      <c r="I792" s="236"/>
      <c r="J792" s="236"/>
      <c r="K792" s="236"/>
      <c r="L792" s="236"/>
      <c r="M792" s="236"/>
      <c r="N792" s="236"/>
      <c r="O792" s="236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</row>
    <row r="793" spans="1:26" ht="24" customHeight="1">
      <c r="A793" s="236"/>
      <c r="B793" s="237"/>
      <c r="C793" s="236"/>
      <c r="D793" s="236"/>
      <c r="E793" s="236"/>
      <c r="F793" s="236"/>
      <c r="G793" s="236"/>
      <c r="H793" s="236"/>
      <c r="I793" s="236"/>
      <c r="J793" s="236"/>
      <c r="K793" s="236"/>
      <c r="L793" s="236"/>
      <c r="M793" s="236"/>
      <c r="N793" s="236"/>
      <c r="O793" s="236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</row>
    <row r="794" spans="1:26" ht="24" customHeight="1">
      <c r="A794" s="236"/>
      <c r="B794" s="237"/>
      <c r="C794" s="236"/>
      <c r="D794" s="236"/>
      <c r="E794" s="236"/>
      <c r="F794" s="236"/>
      <c r="G794" s="236"/>
      <c r="H794" s="236"/>
      <c r="I794" s="236"/>
      <c r="J794" s="236"/>
      <c r="K794" s="236"/>
      <c r="L794" s="236"/>
      <c r="M794" s="236"/>
      <c r="N794" s="236"/>
      <c r="O794" s="236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</row>
    <row r="795" spans="1:26" ht="24" customHeight="1">
      <c r="A795" s="236"/>
      <c r="B795" s="237"/>
      <c r="C795" s="236"/>
      <c r="D795" s="236"/>
      <c r="E795" s="236"/>
      <c r="F795" s="236"/>
      <c r="G795" s="236"/>
      <c r="H795" s="236"/>
      <c r="I795" s="236"/>
      <c r="J795" s="236"/>
      <c r="K795" s="236"/>
      <c r="L795" s="236"/>
      <c r="M795" s="236"/>
      <c r="N795" s="236"/>
      <c r="O795" s="236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</row>
    <row r="796" spans="1:26" ht="24" customHeight="1">
      <c r="A796" s="236"/>
      <c r="B796" s="237"/>
      <c r="C796" s="236"/>
      <c r="D796" s="236"/>
      <c r="E796" s="236"/>
      <c r="F796" s="236"/>
      <c r="G796" s="236"/>
      <c r="H796" s="236"/>
      <c r="I796" s="236"/>
      <c r="J796" s="236"/>
      <c r="K796" s="236"/>
      <c r="L796" s="236"/>
      <c r="M796" s="236"/>
      <c r="N796" s="236"/>
      <c r="O796" s="236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</row>
    <row r="797" spans="1:26" ht="24" customHeight="1">
      <c r="A797" s="236"/>
      <c r="B797" s="237"/>
      <c r="C797" s="236"/>
      <c r="D797" s="236"/>
      <c r="E797" s="236"/>
      <c r="F797" s="236"/>
      <c r="G797" s="236"/>
      <c r="H797" s="236"/>
      <c r="I797" s="236"/>
      <c r="J797" s="236"/>
      <c r="K797" s="236"/>
      <c r="L797" s="236"/>
      <c r="M797" s="236"/>
      <c r="N797" s="236"/>
      <c r="O797" s="236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</row>
    <row r="798" spans="1:26" ht="24" customHeight="1">
      <c r="A798" s="236"/>
      <c r="B798" s="237"/>
      <c r="C798" s="236"/>
      <c r="D798" s="236"/>
      <c r="E798" s="236"/>
      <c r="F798" s="236"/>
      <c r="G798" s="236"/>
      <c r="H798" s="236"/>
      <c r="I798" s="236"/>
      <c r="J798" s="236"/>
      <c r="K798" s="236"/>
      <c r="L798" s="236"/>
      <c r="M798" s="236"/>
      <c r="N798" s="236"/>
      <c r="O798" s="236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</row>
    <row r="799" spans="1:26" ht="24" customHeight="1">
      <c r="A799" s="236"/>
      <c r="B799" s="237"/>
      <c r="C799" s="236"/>
      <c r="D799" s="236"/>
      <c r="E799" s="236"/>
      <c r="F799" s="236"/>
      <c r="G799" s="236"/>
      <c r="H799" s="236"/>
      <c r="I799" s="236"/>
      <c r="J799" s="236"/>
      <c r="K799" s="236"/>
      <c r="L799" s="236"/>
      <c r="M799" s="236"/>
      <c r="N799" s="236"/>
      <c r="O799" s="236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</row>
    <row r="800" spans="1:26" ht="24" customHeight="1">
      <c r="A800" s="236"/>
      <c r="B800" s="237"/>
      <c r="C800" s="236"/>
      <c r="D800" s="236"/>
      <c r="E800" s="236"/>
      <c r="F800" s="236"/>
      <c r="G800" s="236"/>
      <c r="H800" s="236"/>
      <c r="I800" s="236"/>
      <c r="J800" s="236"/>
      <c r="K800" s="236"/>
      <c r="L800" s="236"/>
      <c r="M800" s="236"/>
      <c r="N800" s="236"/>
      <c r="O800" s="236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</row>
    <row r="801" spans="1:26" ht="24" customHeight="1">
      <c r="A801" s="236"/>
      <c r="B801" s="237"/>
      <c r="C801" s="236"/>
      <c r="D801" s="236"/>
      <c r="E801" s="236"/>
      <c r="F801" s="236"/>
      <c r="G801" s="236"/>
      <c r="H801" s="236"/>
      <c r="I801" s="236"/>
      <c r="J801" s="236"/>
      <c r="K801" s="236"/>
      <c r="L801" s="236"/>
      <c r="M801" s="236"/>
      <c r="N801" s="236"/>
      <c r="O801" s="236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</row>
    <row r="802" spans="1:26" ht="24" customHeight="1">
      <c r="A802" s="236"/>
      <c r="B802" s="237"/>
      <c r="C802" s="236"/>
      <c r="D802" s="236"/>
      <c r="E802" s="236"/>
      <c r="F802" s="236"/>
      <c r="G802" s="236"/>
      <c r="H802" s="236"/>
      <c r="I802" s="236"/>
      <c r="J802" s="236"/>
      <c r="K802" s="236"/>
      <c r="L802" s="236"/>
      <c r="M802" s="236"/>
      <c r="N802" s="236"/>
      <c r="O802" s="236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</row>
    <row r="803" spans="1:26" ht="24" customHeight="1">
      <c r="A803" s="236"/>
      <c r="B803" s="237"/>
      <c r="C803" s="236"/>
      <c r="D803" s="236"/>
      <c r="E803" s="236"/>
      <c r="F803" s="236"/>
      <c r="G803" s="236"/>
      <c r="H803" s="236"/>
      <c r="I803" s="236"/>
      <c r="J803" s="236"/>
      <c r="K803" s="236"/>
      <c r="L803" s="236"/>
      <c r="M803" s="236"/>
      <c r="N803" s="236"/>
      <c r="O803" s="236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</row>
    <row r="804" spans="1:26" ht="24" customHeight="1">
      <c r="A804" s="236"/>
      <c r="B804" s="237"/>
      <c r="C804" s="236"/>
      <c r="D804" s="236"/>
      <c r="E804" s="236"/>
      <c r="F804" s="236"/>
      <c r="G804" s="236"/>
      <c r="H804" s="236"/>
      <c r="I804" s="236"/>
      <c r="J804" s="236"/>
      <c r="K804" s="236"/>
      <c r="L804" s="236"/>
      <c r="M804" s="236"/>
      <c r="N804" s="236"/>
      <c r="O804" s="236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</row>
    <row r="805" spans="1:26" ht="24" customHeight="1">
      <c r="A805" s="236"/>
      <c r="B805" s="237"/>
      <c r="C805" s="236"/>
      <c r="D805" s="236"/>
      <c r="E805" s="236"/>
      <c r="F805" s="236"/>
      <c r="G805" s="236"/>
      <c r="H805" s="236"/>
      <c r="I805" s="236"/>
      <c r="J805" s="236"/>
      <c r="K805" s="236"/>
      <c r="L805" s="236"/>
      <c r="M805" s="236"/>
      <c r="N805" s="236"/>
      <c r="O805" s="236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</row>
    <row r="806" spans="1:26" ht="24" customHeight="1">
      <c r="A806" s="236"/>
      <c r="B806" s="237"/>
      <c r="C806" s="236"/>
      <c r="D806" s="236"/>
      <c r="E806" s="236"/>
      <c r="F806" s="236"/>
      <c r="G806" s="236"/>
      <c r="H806" s="236"/>
      <c r="I806" s="236"/>
      <c r="J806" s="236"/>
      <c r="K806" s="236"/>
      <c r="L806" s="236"/>
      <c r="M806" s="236"/>
      <c r="N806" s="236"/>
      <c r="O806" s="236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</row>
    <row r="807" spans="1:26" ht="24" customHeight="1">
      <c r="A807" s="236"/>
      <c r="B807" s="237"/>
      <c r="C807" s="236"/>
      <c r="D807" s="236"/>
      <c r="E807" s="236"/>
      <c r="F807" s="236"/>
      <c r="G807" s="236"/>
      <c r="H807" s="236"/>
      <c r="I807" s="236"/>
      <c r="J807" s="236"/>
      <c r="K807" s="236"/>
      <c r="L807" s="236"/>
      <c r="M807" s="236"/>
      <c r="N807" s="236"/>
      <c r="O807" s="236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</row>
    <row r="808" spans="1:26" ht="24" customHeight="1">
      <c r="A808" s="236"/>
      <c r="B808" s="237"/>
      <c r="C808" s="236"/>
      <c r="D808" s="236"/>
      <c r="E808" s="236"/>
      <c r="F808" s="236"/>
      <c r="G808" s="236"/>
      <c r="H808" s="236"/>
      <c r="I808" s="236"/>
      <c r="J808" s="236"/>
      <c r="K808" s="236"/>
      <c r="L808" s="236"/>
      <c r="M808" s="236"/>
      <c r="N808" s="236"/>
      <c r="O808" s="236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</row>
    <row r="809" spans="1:26" ht="24" customHeight="1">
      <c r="A809" s="236"/>
      <c r="B809" s="237"/>
      <c r="C809" s="236"/>
      <c r="D809" s="236"/>
      <c r="E809" s="236"/>
      <c r="F809" s="236"/>
      <c r="G809" s="236"/>
      <c r="H809" s="236"/>
      <c r="I809" s="236"/>
      <c r="J809" s="236"/>
      <c r="K809" s="236"/>
      <c r="L809" s="236"/>
      <c r="M809" s="236"/>
      <c r="N809" s="236"/>
      <c r="O809" s="236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</row>
    <row r="810" spans="1:26" ht="24" customHeight="1">
      <c r="A810" s="236"/>
      <c r="B810" s="237"/>
      <c r="C810" s="236"/>
      <c r="D810" s="236"/>
      <c r="E810" s="236"/>
      <c r="F810" s="236"/>
      <c r="G810" s="236"/>
      <c r="H810" s="236"/>
      <c r="I810" s="236"/>
      <c r="J810" s="236"/>
      <c r="K810" s="236"/>
      <c r="L810" s="236"/>
      <c r="M810" s="236"/>
      <c r="N810" s="236"/>
      <c r="O810" s="236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</row>
    <row r="811" spans="1:26" ht="24" customHeight="1">
      <c r="A811" s="236"/>
      <c r="B811" s="237"/>
      <c r="C811" s="236"/>
      <c r="D811" s="236"/>
      <c r="E811" s="236"/>
      <c r="F811" s="236"/>
      <c r="G811" s="236"/>
      <c r="H811" s="236"/>
      <c r="I811" s="236"/>
      <c r="J811" s="236"/>
      <c r="K811" s="236"/>
      <c r="L811" s="236"/>
      <c r="M811" s="236"/>
      <c r="N811" s="236"/>
      <c r="O811" s="236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</row>
    <row r="812" spans="1:26" ht="24" customHeight="1">
      <c r="A812" s="236"/>
      <c r="B812" s="237"/>
      <c r="C812" s="236"/>
      <c r="D812" s="236"/>
      <c r="E812" s="236"/>
      <c r="F812" s="236"/>
      <c r="G812" s="236"/>
      <c r="H812" s="236"/>
      <c r="I812" s="236"/>
      <c r="J812" s="236"/>
      <c r="K812" s="236"/>
      <c r="L812" s="236"/>
      <c r="M812" s="236"/>
      <c r="N812" s="236"/>
      <c r="O812" s="236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</row>
    <row r="813" spans="1:26" ht="24" customHeight="1">
      <c r="A813" s="236"/>
      <c r="B813" s="237"/>
      <c r="C813" s="236"/>
      <c r="D813" s="236"/>
      <c r="E813" s="236"/>
      <c r="F813" s="236"/>
      <c r="G813" s="236"/>
      <c r="H813" s="236"/>
      <c r="I813" s="236"/>
      <c r="J813" s="236"/>
      <c r="K813" s="236"/>
      <c r="L813" s="236"/>
      <c r="M813" s="236"/>
      <c r="N813" s="236"/>
      <c r="O813" s="236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</row>
    <row r="814" spans="1:26" ht="24" customHeight="1">
      <c r="A814" s="236"/>
      <c r="B814" s="237"/>
      <c r="C814" s="236"/>
      <c r="D814" s="236"/>
      <c r="E814" s="236"/>
      <c r="F814" s="236"/>
      <c r="G814" s="236"/>
      <c r="H814" s="236"/>
      <c r="I814" s="236"/>
      <c r="J814" s="236"/>
      <c r="K814" s="236"/>
      <c r="L814" s="236"/>
      <c r="M814" s="236"/>
      <c r="N814" s="236"/>
      <c r="O814" s="236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</row>
    <row r="815" spans="1:26" ht="24" customHeight="1">
      <c r="A815" s="236"/>
      <c r="B815" s="237"/>
      <c r="C815" s="236"/>
      <c r="D815" s="236"/>
      <c r="E815" s="236"/>
      <c r="F815" s="236"/>
      <c r="G815" s="236"/>
      <c r="H815" s="236"/>
      <c r="I815" s="236"/>
      <c r="J815" s="236"/>
      <c r="K815" s="236"/>
      <c r="L815" s="236"/>
      <c r="M815" s="236"/>
      <c r="N815" s="236"/>
      <c r="O815" s="236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</row>
    <row r="816" spans="1:26" ht="24" customHeight="1">
      <c r="A816" s="236"/>
      <c r="B816" s="237"/>
      <c r="C816" s="236"/>
      <c r="D816" s="236"/>
      <c r="E816" s="236"/>
      <c r="F816" s="236"/>
      <c r="G816" s="236"/>
      <c r="H816" s="236"/>
      <c r="I816" s="236"/>
      <c r="J816" s="236"/>
      <c r="K816" s="236"/>
      <c r="L816" s="236"/>
      <c r="M816" s="236"/>
      <c r="N816" s="236"/>
      <c r="O816" s="236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</row>
    <row r="817" spans="1:26" ht="24" customHeight="1">
      <c r="A817" s="236"/>
      <c r="B817" s="237"/>
      <c r="C817" s="236"/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</row>
    <row r="818" spans="1:26" ht="24" customHeight="1">
      <c r="A818" s="236"/>
      <c r="B818" s="237"/>
      <c r="C818" s="236"/>
      <c r="D818" s="236"/>
      <c r="E818" s="236"/>
      <c r="F818" s="236"/>
      <c r="G818" s="236"/>
      <c r="H818" s="236"/>
      <c r="I818" s="236"/>
      <c r="J818" s="236"/>
      <c r="K818" s="236"/>
      <c r="L818" s="236"/>
      <c r="M818" s="236"/>
      <c r="N818" s="236"/>
      <c r="O818" s="236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</row>
    <row r="819" spans="1:26" ht="24" customHeight="1">
      <c r="A819" s="236"/>
      <c r="B819" s="237"/>
      <c r="C819" s="236"/>
      <c r="D819" s="236"/>
      <c r="E819" s="236"/>
      <c r="F819" s="236"/>
      <c r="G819" s="236"/>
      <c r="H819" s="236"/>
      <c r="I819" s="236"/>
      <c r="J819" s="236"/>
      <c r="K819" s="236"/>
      <c r="L819" s="236"/>
      <c r="M819" s="236"/>
      <c r="N819" s="236"/>
      <c r="O819" s="236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</row>
    <row r="820" spans="1:26" ht="24" customHeight="1">
      <c r="A820" s="236"/>
      <c r="B820" s="237"/>
      <c r="C820" s="236"/>
      <c r="D820" s="236"/>
      <c r="E820" s="236"/>
      <c r="F820" s="236"/>
      <c r="G820" s="236"/>
      <c r="H820" s="236"/>
      <c r="I820" s="236"/>
      <c r="J820" s="236"/>
      <c r="K820" s="236"/>
      <c r="L820" s="236"/>
      <c r="M820" s="236"/>
      <c r="N820" s="236"/>
      <c r="O820" s="236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</row>
    <row r="821" spans="1:26" ht="24" customHeight="1">
      <c r="A821" s="236"/>
      <c r="B821" s="237"/>
      <c r="C821" s="236"/>
      <c r="D821" s="236"/>
      <c r="E821" s="236"/>
      <c r="F821" s="236"/>
      <c r="G821" s="236"/>
      <c r="H821" s="236"/>
      <c r="I821" s="236"/>
      <c r="J821" s="236"/>
      <c r="K821" s="236"/>
      <c r="L821" s="236"/>
      <c r="M821" s="236"/>
      <c r="N821" s="236"/>
      <c r="O821" s="236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</row>
    <row r="822" spans="1:26" ht="24" customHeight="1">
      <c r="A822" s="236"/>
      <c r="B822" s="237"/>
      <c r="C822" s="236"/>
      <c r="D822" s="236"/>
      <c r="E822" s="236"/>
      <c r="F822" s="236"/>
      <c r="G822" s="236"/>
      <c r="H822" s="236"/>
      <c r="I822" s="236"/>
      <c r="J822" s="236"/>
      <c r="K822" s="236"/>
      <c r="L822" s="236"/>
      <c r="M822" s="236"/>
      <c r="N822" s="236"/>
      <c r="O822" s="236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</row>
    <row r="823" spans="1:26" ht="24" customHeight="1">
      <c r="A823" s="236"/>
      <c r="B823" s="237"/>
      <c r="C823" s="236"/>
      <c r="D823" s="236"/>
      <c r="E823" s="236"/>
      <c r="F823" s="236"/>
      <c r="G823" s="236"/>
      <c r="H823" s="236"/>
      <c r="I823" s="236"/>
      <c r="J823" s="236"/>
      <c r="K823" s="236"/>
      <c r="L823" s="236"/>
      <c r="M823" s="236"/>
      <c r="N823" s="236"/>
      <c r="O823" s="236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</row>
    <row r="824" spans="1:26" ht="24" customHeight="1">
      <c r="A824" s="236"/>
      <c r="B824" s="237"/>
      <c r="C824" s="236"/>
      <c r="D824" s="236"/>
      <c r="E824" s="236"/>
      <c r="F824" s="236"/>
      <c r="G824" s="236"/>
      <c r="H824" s="236"/>
      <c r="I824" s="236"/>
      <c r="J824" s="236"/>
      <c r="K824" s="236"/>
      <c r="L824" s="236"/>
      <c r="M824" s="236"/>
      <c r="N824" s="236"/>
      <c r="O824" s="236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</row>
    <row r="825" spans="1:26" ht="24" customHeight="1">
      <c r="A825" s="236"/>
      <c r="B825" s="237"/>
      <c r="C825" s="236"/>
      <c r="D825" s="236"/>
      <c r="E825" s="236"/>
      <c r="F825" s="236"/>
      <c r="G825" s="236"/>
      <c r="H825" s="236"/>
      <c r="I825" s="236"/>
      <c r="J825" s="236"/>
      <c r="K825" s="236"/>
      <c r="L825" s="236"/>
      <c r="M825" s="236"/>
      <c r="N825" s="236"/>
      <c r="O825" s="236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</row>
    <row r="826" spans="1:26" ht="24" customHeight="1">
      <c r="A826" s="236"/>
      <c r="B826" s="237"/>
      <c r="C826" s="236"/>
      <c r="D826" s="236"/>
      <c r="E826" s="236"/>
      <c r="F826" s="236"/>
      <c r="G826" s="236"/>
      <c r="H826" s="236"/>
      <c r="I826" s="236"/>
      <c r="J826" s="236"/>
      <c r="K826" s="236"/>
      <c r="L826" s="236"/>
      <c r="M826" s="236"/>
      <c r="N826" s="236"/>
      <c r="O826" s="236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</row>
    <row r="827" spans="1:26" ht="24" customHeight="1">
      <c r="A827" s="236"/>
      <c r="B827" s="237"/>
      <c r="C827" s="236"/>
      <c r="D827" s="236"/>
      <c r="E827" s="236"/>
      <c r="F827" s="236"/>
      <c r="G827" s="236"/>
      <c r="H827" s="236"/>
      <c r="I827" s="236"/>
      <c r="J827" s="236"/>
      <c r="K827" s="236"/>
      <c r="L827" s="236"/>
      <c r="M827" s="236"/>
      <c r="N827" s="236"/>
      <c r="O827" s="236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</row>
    <row r="828" spans="1:26" ht="24" customHeight="1">
      <c r="A828" s="236"/>
      <c r="B828" s="237"/>
      <c r="C828" s="236"/>
      <c r="D828" s="236"/>
      <c r="E828" s="236"/>
      <c r="F828" s="236"/>
      <c r="G828" s="236"/>
      <c r="H828" s="236"/>
      <c r="I828" s="236"/>
      <c r="J828" s="236"/>
      <c r="K828" s="236"/>
      <c r="L828" s="236"/>
      <c r="M828" s="236"/>
      <c r="N828" s="236"/>
      <c r="O828" s="236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</row>
    <row r="829" spans="1:26" ht="24" customHeight="1">
      <c r="A829" s="236"/>
      <c r="B829" s="237"/>
      <c r="C829" s="236"/>
      <c r="D829" s="236"/>
      <c r="E829" s="236"/>
      <c r="F829" s="236"/>
      <c r="G829" s="236"/>
      <c r="H829" s="236"/>
      <c r="I829" s="236"/>
      <c r="J829" s="236"/>
      <c r="K829" s="236"/>
      <c r="L829" s="236"/>
      <c r="M829" s="236"/>
      <c r="N829" s="236"/>
      <c r="O829" s="236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</row>
    <row r="830" spans="1:26" ht="24" customHeight="1">
      <c r="A830" s="236"/>
      <c r="B830" s="237"/>
      <c r="C830" s="236"/>
      <c r="D830" s="236"/>
      <c r="E830" s="236"/>
      <c r="F830" s="236"/>
      <c r="G830" s="236"/>
      <c r="H830" s="236"/>
      <c r="I830" s="236"/>
      <c r="J830" s="236"/>
      <c r="K830" s="236"/>
      <c r="L830" s="236"/>
      <c r="M830" s="236"/>
      <c r="N830" s="236"/>
      <c r="O830" s="236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</row>
    <row r="831" spans="1:26" ht="24" customHeight="1">
      <c r="A831" s="236"/>
      <c r="B831" s="237"/>
      <c r="C831" s="236"/>
      <c r="D831" s="236"/>
      <c r="E831" s="236"/>
      <c r="F831" s="236"/>
      <c r="G831" s="236"/>
      <c r="H831" s="236"/>
      <c r="I831" s="236"/>
      <c r="J831" s="236"/>
      <c r="K831" s="236"/>
      <c r="L831" s="236"/>
      <c r="M831" s="236"/>
      <c r="N831" s="236"/>
      <c r="O831" s="236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</row>
    <row r="832" spans="1:26" ht="24" customHeight="1">
      <c r="A832" s="236"/>
      <c r="B832" s="237"/>
      <c r="C832" s="236"/>
      <c r="D832" s="236"/>
      <c r="E832" s="236"/>
      <c r="F832" s="236"/>
      <c r="G832" s="236"/>
      <c r="H832" s="236"/>
      <c r="I832" s="236"/>
      <c r="J832" s="236"/>
      <c r="K832" s="236"/>
      <c r="L832" s="236"/>
      <c r="M832" s="236"/>
      <c r="N832" s="236"/>
      <c r="O832" s="236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</row>
    <row r="833" spans="1:26" ht="24" customHeight="1">
      <c r="A833" s="236"/>
      <c r="B833" s="237"/>
      <c r="C833" s="236"/>
      <c r="D833" s="236"/>
      <c r="E833" s="236"/>
      <c r="F833" s="236"/>
      <c r="G833" s="236"/>
      <c r="H833" s="236"/>
      <c r="I833" s="236"/>
      <c r="J833" s="236"/>
      <c r="K833" s="236"/>
      <c r="L833" s="236"/>
      <c r="M833" s="236"/>
      <c r="N833" s="236"/>
      <c r="O833" s="236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</row>
    <row r="834" spans="1:26" ht="24" customHeight="1">
      <c r="A834" s="236"/>
      <c r="B834" s="237"/>
      <c r="C834" s="236"/>
      <c r="D834" s="236"/>
      <c r="E834" s="236"/>
      <c r="F834" s="236"/>
      <c r="G834" s="236"/>
      <c r="H834" s="236"/>
      <c r="I834" s="236"/>
      <c r="J834" s="236"/>
      <c r="K834" s="236"/>
      <c r="L834" s="236"/>
      <c r="M834" s="236"/>
      <c r="N834" s="236"/>
      <c r="O834" s="236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</row>
    <row r="835" spans="1:26" ht="24" customHeight="1">
      <c r="A835" s="236"/>
      <c r="B835" s="237"/>
      <c r="C835" s="236"/>
      <c r="D835" s="236"/>
      <c r="E835" s="236"/>
      <c r="F835" s="236"/>
      <c r="G835" s="236"/>
      <c r="H835" s="236"/>
      <c r="I835" s="236"/>
      <c r="J835" s="236"/>
      <c r="K835" s="236"/>
      <c r="L835" s="236"/>
      <c r="M835" s="236"/>
      <c r="N835" s="236"/>
      <c r="O835" s="236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</row>
    <row r="836" spans="1:26" ht="24" customHeight="1">
      <c r="A836" s="236"/>
      <c r="B836" s="237"/>
      <c r="C836" s="236"/>
      <c r="D836" s="236"/>
      <c r="E836" s="236"/>
      <c r="F836" s="236"/>
      <c r="G836" s="236"/>
      <c r="H836" s="236"/>
      <c r="I836" s="236"/>
      <c r="J836" s="236"/>
      <c r="K836" s="236"/>
      <c r="L836" s="236"/>
      <c r="M836" s="236"/>
      <c r="N836" s="236"/>
      <c r="O836" s="236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</row>
    <row r="837" spans="1:26" ht="24" customHeight="1">
      <c r="A837" s="236"/>
      <c r="B837" s="237"/>
      <c r="C837" s="236"/>
      <c r="D837" s="236"/>
      <c r="E837" s="236"/>
      <c r="F837" s="236"/>
      <c r="G837" s="236"/>
      <c r="H837" s="236"/>
      <c r="I837" s="236"/>
      <c r="J837" s="236"/>
      <c r="K837" s="236"/>
      <c r="L837" s="236"/>
      <c r="M837" s="236"/>
      <c r="N837" s="236"/>
      <c r="O837" s="236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</row>
    <row r="838" spans="1:26" ht="24" customHeight="1">
      <c r="A838" s="236"/>
      <c r="B838" s="237"/>
      <c r="C838" s="236"/>
      <c r="D838" s="236"/>
      <c r="E838" s="236"/>
      <c r="F838" s="236"/>
      <c r="G838" s="236"/>
      <c r="H838" s="236"/>
      <c r="I838" s="236"/>
      <c r="J838" s="236"/>
      <c r="K838" s="236"/>
      <c r="L838" s="236"/>
      <c r="M838" s="236"/>
      <c r="N838" s="236"/>
      <c r="O838" s="236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</row>
    <row r="839" spans="1:26" ht="24" customHeight="1">
      <c r="A839" s="236"/>
      <c r="B839" s="237"/>
      <c r="C839" s="236"/>
      <c r="D839" s="236"/>
      <c r="E839" s="236"/>
      <c r="F839" s="236"/>
      <c r="G839" s="236"/>
      <c r="H839" s="236"/>
      <c r="I839" s="236"/>
      <c r="J839" s="236"/>
      <c r="K839" s="236"/>
      <c r="L839" s="236"/>
      <c r="M839" s="236"/>
      <c r="N839" s="236"/>
      <c r="O839" s="236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</row>
    <row r="840" spans="1:26" ht="24" customHeight="1">
      <c r="A840" s="236"/>
      <c r="B840" s="237"/>
      <c r="C840" s="236"/>
      <c r="D840" s="236"/>
      <c r="E840" s="236"/>
      <c r="F840" s="236"/>
      <c r="G840" s="236"/>
      <c r="H840" s="236"/>
      <c r="I840" s="236"/>
      <c r="J840" s="236"/>
      <c r="K840" s="236"/>
      <c r="L840" s="236"/>
      <c r="M840" s="236"/>
      <c r="N840" s="236"/>
      <c r="O840" s="236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</row>
    <row r="841" spans="1:26" ht="24" customHeight="1">
      <c r="A841" s="236"/>
      <c r="B841" s="237"/>
      <c r="C841" s="236"/>
      <c r="D841" s="236"/>
      <c r="E841" s="236"/>
      <c r="F841" s="236"/>
      <c r="G841" s="236"/>
      <c r="H841" s="236"/>
      <c r="I841" s="236"/>
      <c r="J841" s="236"/>
      <c r="K841" s="236"/>
      <c r="L841" s="236"/>
      <c r="M841" s="236"/>
      <c r="N841" s="236"/>
      <c r="O841" s="236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</row>
    <row r="842" spans="1:26" ht="24" customHeight="1">
      <c r="A842" s="236"/>
      <c r="B842" s="237"/>
      <c r="C842" s="236"/>
      <c r="D842" s="236"/>
      <c r="E842" s="236"/>
      <c r="F842" s="236"/>
      <c r="G842" s="236"/>
      <c r="H842" s="236"/>
      <c r="I842" s="236"/>
      <c r="J842" s="236"/>
      <c r="K842" s="236"/>
      <c r="L842" s="236"/>
      <c r="M842" s="236"/>
      <c r="N842" s="236"/>
      <c r="O842" s="236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</row>
    <row r="843" spans="1:26" ht="24" customHeight="1">
      <c r="A843" s="236"/>
      <c r="B843" s="237"/>
      <c r="C843" s="236"/>
      <c r="D843" s="236"/>
      <c r="E843" s="236"/>
      <c r="F843" s="236"/>
      <c r="G843" s="236"/>
      <c r="H843" s="236"/>
      <c r="I843" s="236"/>
      <c r="J843" s="236"/>
      <c r="K843" s="236"/>
      <c r="L843" s="236"/>
      <c r="M843" s="236"/>
      <c r="N843" s="236"/>
      <c r="O843" s="236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</row>
    <row r="844" spans="1:26" ht="24" customHeight="1">
      <c r="A844" s="236"/>
      <c r="B844" s="237"/>
      <c r="C844" s="236"/>
      <c r="D844" s="236"/>
      <c r="E844" s="236"/>
      <c r="F844" s="236"/>
      <c r="G844" s="236"/>
      <c r="H844" s="236"/>
      <c r="I844" s="236"/>
      <c r="J844" s="236"/>
      <c r="K844" s="236"/>
      <c r="L844" s="236"/>
      <c r="M844" s="236"/>
      <c r="N844" s="236"/>
      <c r="O844" s="236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</row>
    <row r="845" spans="1:26" ht="24" customHeight="1">
      <c r="A845" s="236"/>
      <c r="B845" s="237"/>
      <c r="C845" s="236"/>
      <c r="D845" s="236"/>
      <c r="E845" s="236"/>
      <c r="F845" s="236"/>
      <c r="G845" s="236"/>
      <c r="H845" s="236"/>
      <c r="I845" s="236"/>
      <c r="J845" s="236"/>
      <c r="K845" s="236"/>
      <c r="L845" s="236"/>
      <c r="M845" s="236"/>
      <c r="N845" s="236"/>
      <c r="O845" s="236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</row>
    <row r="846" spans="1:26" ht="24" customHeight="1">
      <c r="A846" s="236"/>
      <c r="B846" s="237"/>
      <c r="C846" s="236"/>
      <c r="D846" s="236"/>
      <c r="E846" s="236"/>
      <c r="F846" s="236"/>
      <c r="G846" s="236"/>
      <c r="H846" s="236"/>
      <c r="I846" s="236"/>
      <c r="J846" s="236"/>
      <c r="K846" s="236"/>
      <c r="L846" s="236"/>
      <c r="M846" s="236"/>
      <c r="N846" s="236"/>
      <c r="O846" s="236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</row>
    <row r="847" spans="1:26" ht="24" customHeight="1">
      <c r="A847" s="236"/>
      <c r="B847" s="237"/>
      <c r="C847" s="236"/>
      <c r="D847" s="236"/>
      <c r="E847" s="236"/>
      <c r="F847" s="236"/>
      <c r="G847" s="236"/>
      <c r="H847" s="236"/>
      <c r="I847" s="236"/>
      <c r="J847" s="236"/>
      <c r="K847" s="236"/>
      <c r="L847" s="236"/>
      <c r="M847" s="236"/>
      <c r="N847" s="236"/>
      <c r="O847" s="236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</row>
    <row r="848" spans="1:26" ht="24" customHeight="1">
      <c r="A848" s="236"/>
      <c r="B848" s="237"/>
      <c r="C848" s="236"/>
      <c r="D848" s="236"/>
      <c r="E848" s="236"/>
      <c r="F848" s="236"/>
      <c r="G848" s="236"/>
      <c r="H848" s="236"/>
      <c r="I848" s="236"/>
      <c r="J848" s="236"/>
      <c r="K848" s="236"/>
      <c r="L848" s="236"/>
      <c r="M848" s="236"/>
      <c r="N848" s="236"/>
      <c r="O848" s="236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</row>
    <row r="849" spans="1:26" ht="24" customHeight="1">
      <c r="A849" s="236"/>
      <c r="B849" s="237"/>
      <c r="C849" s="236"/>
      <c r="D849" s="236"/>
      <c r="E849" s="236"/>
      <c r="F849" s="236"/>
      <c r="G849" s="236"/>
      <c r="H849" s="236"/>
      <c r="I849" s="236"/>
      <c r="J849" s="236"/>
      <c r="K849" s="236"/>
      <c r="L849" s="236"/>
      <c r="M849" s="236"/>
      <c r="N849" s="236"/>
      <c r="O849" s="236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</row>
    <row r="850" spans="1:26" ht="24" customHeight="1">
      <c r="A850" s="236"/>
      <c r="B850" s="237"/>
      <c r="C850" s="236"/>
      <c r="D850" s="236"/>
      <c r="E850" s="236"/>
      <c r="F850" s="236"/>
      <c r="G850" s="236"/>
      <c r="H850" s="236"/>
      <c r="I850" s="236"/>
      <c r="J850" s="236"/>
      <c r="K850" s="236"/>
      <c r="L850" s="236"/>
      <c r="M850" s="236"/>
      <c r="N850" s="236"/>
      <c r="O850" s="236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</row>
    <row r="851" spans="1:26" ht="24" customHeight="1">
      <c r="A851" s="236"/>
      <c r="B851" s="237"/>
      <c r="C851" s="236"/>
      <c r="D851" s="236"/>
      <c r="E851" s="236"/>
      <c r="F851" s="236"/>
      <c r="G851" s="236"/>
      <c r="H851" s="236"/>
      <c r="I851" s="236"/>
      <c r="J851" s="236"/>
      <c r="K851" s="236"/>
      <c r="L851" s="236"/>
      <c r="M851" s="236"/>
      <c r="N851" s="236"/>
      <c r="O851" s="236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</row>
    <row r="852" spans="1:26" ht="24" customHeight="1">
      <c r="A852" s="236"/>
      <c r="B852" s="237"/>
      <c r="C852" s="236"/>
      <c r="D852" s="236"/>
      <c r="E852" s="236"/>
      <c r="F852" s="236"/>
      <c r="G852" s="236"/>
      <c r="H852" s="236"/>
      <c r="I852" s="236"/>
      <c r="J852" s="236"/>
      <c r="K852" s="236"/>
      <c r="L852" s="236"/>
      <c r="M852" s="236"/>
      <c r="N852" s="236"/>
      <c r="O852" s="236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</row>
    <row r="853" spans="1:26" ht="24" customHeight="1">
      <c r="A853" s="236"/>
      <c r="B853" s="237"/>
      <c r="C853" s="236"/>
      <c r="D853" s="236"/>
      <c r="E853" s="236"/>
      <c r="F853" s="236"/>
      <c r="G853" s="236"/>
      <c r="H853" s="236"/>
      <c r="I853" s="236"/>
      <c r="J853" s="236"/>
      <c r="K853" s="236"/>
      <c r="L853" s="236"/>
      <c r="M853" s="236"/>
      <c r="N853" s="236"/>
      <c r="O853" s="236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</row>
    <row r="854" spans="1:26" ht="24" customHeight="1">
      <c r="A854" s="236"/>
      <c r="B854" s="237"/>
      <c r="C854" s="236"/>
      <c r="D854" s="236"/>
      <c r="E854" s="236"/>
      <c r="F854" s="236"/>
      <c r="G854" s="236"/>
      <c r="H854" s="236"/>
      <c r="I854" s="236"/>
      <c r="J854" s="236"/>
      <c r="K854" s="236"/>
      <c r="L854" s="236"/>
      <c r="M854" s="236"/>
      <c r="N854" s="236"/>
      <c r="O854" s="236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</row>
    <row r="855" spans="1:26" ht="24" customHeight="1">
      <c r="A855" s="236"/>
      <c r="B855" s="237"/>
      <c r="C855" s="236"/>
      <c r="D855" s="236"/>
      <c r="E855" s="236"/>
      <c r="F855" s="236"/>
      <c r="G855" s="236"/>
      <c r="H855" s="236"/>
      <c r="I855" s="236"/>
      <c r="J855" s="236"/>
      <c r="K855" s="236"/>
      <c r="L855" s="236"/>
      <c r="M855" s="236"/>
      <c r="N855" s="236"/>
      <c r="O855" s="236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</row>
    <row r="856" spans="1:26" ht="24" customHeight="1">
      <c r="A856" s="236"/>
      <c r="B856" s="237"/>
      <c r="C856" s="236"/>
      <c r="D856" s="236"/>
      <c r="E856" s="236"/>
      <c r="F856" s="236"/>
      <c r="G856" s="236"/>
      <c r="H856" s="236"/>
      <c r="I856" s="236"/>
      <c r="J856" s="236"/>
      <c r="K856" s="236"/>
      <c r="L856" s="236"/>
      <c r="M856" s="236"/>
      <c r="N856" s="236"/>
      <c r="O856" s="236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</row>
    <row r="857" spans="1:26" ht="24" customHeight="1">
      <c r="A857" s="236"/>
      <c r="B857" s="237"/>
      <c r="C857" s="236"/>
      <c r="D857" s="236"/>
      <c r="E857" s="236"/>
      <c r="F857" s="236"/>
      <c r="G857" s="236"/>
      <c r="H857" s="236"/>
      <c r="I857" s="236"/>
      <c r="J857" s="236"/>
      <c r="K857" s="236"/>
      <c r="L857" s="236"/>
      <c r="M857" s="236"/>
      <c r="N857" s="236"/>
      <c r="O857" s="236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</row>
    <row r="858" spans="1:26" ht="24" customHeight="1">
      <c r="A858" s="236"/>
      <c r="B858" s="237"/>
      <c r="C858" s="236"/>
      <c r="D858" s="236"/>
      <c r="E858" s="236"/>
      <c r="F858" s="236"/>
      <c r="G858" s="236"/>
      <c r="H858" s="236"/>
      <c r="I858" s="236"/>
      <c r="J858" s="236"/>
      <c r="K858" s="236"/>
      <c r="L858" s="236"/>
      <c r="M858" s="236"/>
      <c r="N858" s="236"/>
      <c r="O858" s="236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</row>
    <row r="859" spans="1:26" ht="24" customHeight="1">
      <c r="A859" s="236"/>
      <c r="B859" s="237"/>
      <c r="C859" s="236"/>
      <c r="D859" s="236"/>
      <c r="E859" s="236"/>
      <c r="F859" s="236"/>
      <c r="G859" s="236"/>
      <c r="H859" s="236"/>
      <c r="I859" s="236"/>
      <c r="J859" s="236"/>
      <c r="K859" s="236"/>
      <c r="L859" s="236"/>
      <c r="M859" s="236"/>
      <c r="N859" s="236"/>
      <c r="O859" s="236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</row>
    <row r="860" spans="1:26" ht="24" customHeight="1">
      <c r="A860" s="236"/>
      <c r="B860" s="237"/>
      <c r="C860" s="236"/>
      <c r="D860" s="236"/>
      <c r="E860" s="236"/>
      <c r="F860" s="236"/>
      <c r="G860" s="236"/>
      <c r="H860" s="236"/>
      <c r="I860" s="236"/>
      <c r="J860" s="236"/>
      <c r="K860" s="236"/>
      <c r="L860" s="236"/>
      <c r="M860" s="236"/>
      <c r="N860" s="236"/>
      <c r="O860" s="236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</row>
    <row r="861" spans="1:26" ht="24" customHeight="1">
      <c r="A861" s="236"/>
      <c r="B861" s="237"/>
      <c r="C861" s="236"/>
      <c r="D861" s="236"/>
      <c r="E861" s="236"/>
      <c r="F861" s="236"/>
      <c r="G861" s="236"/>
      <c r="H861" s="236"/>
      <c r="I861" s="236"/>
      <c r="J861" s="236"/>
      <c r="K861" s="236"/>
      <c r="L861" s="236"/>
      <c r="M861" s="236"/>
      <c r="N861" s="236"/>
      <c r="O861" s="236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</row>
    <row r="862" spans="1:26" ht="24" customHeight="1">
      <c r="A862" s="236"/>
      <c r="B862" s="237"/>
      <c r="C862" s="236"/>
      <c r="D862" s="236"/>
      <c r="E862" s="236"/>
      <c r="F862" s="236"/>
      <c r="G862" s="236"/>
      <c r="H862" s="236"/>
      <c r="I862" s="236"/>
      <c r="J862" s="236"/>
      <c r="K862" s="236"/>
      <c r="L862" s="236"/>
      <c r="M862" s="236"/>
      <c r="N862" s="236"/>
      <c r="O862" s="236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</row>
    <row r="863" spans="1:26" ht="24" customHeight="1">
      <c r="A863" s="236"/>
      <c r="B863" s="237"/>
      <c r="C863" s="236"/>
      <c r="D863" s="236"/>
      <c r="E863" s="236"/>
      <c r="F863" s="236"/>
      <c r="G863" s="236"/>
      <c r="H863" s="236"/>
      <c r="I863" s="236"/>
      <c r="J863" s="236"/>
      <c r="K863" s="236"/>
      <c r="L863" s="236"/>
      <c r="M863" s="236"/>
      <c r="N863" s="236"/>
      <c r="O863" s="236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</row>
    <row r="864" spans="1:26" ht="24" customHeight="1">
      <c r="A864" s="236"/>
      <c r="B864" s="237"/>
      <c r="C864" s="236"/>
      <c r="D864" s="236"/>
      <c r="E864" s="236"/>
      <c r="F864" s="236"/>
      <c r="G864" s="236"/>
      <c r="H864" s="236"/>
      <c r="I864" s="236"/>
      <c r="J864" s="236"/>
      <c r="K864" s="236"/>
      <c r="L864" s="236"/>
      <c r="M864" s="236"/>
      <c r="N864" s="236"/>
      <c r="O864" s="236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</row>
    <row r="865" spans="1:26" ht="24" customHeight="1">
      <c r="A865" s="236"/>
      <c r="B865" s="237"/>
      <c r="C865" s="236"/>
      <c r="D865" s="236"/>
      <c r="E865" s="236"/>
      <c r="F865" s="236"/>
      <c r="G865" s="236"/>
      <c r="H865" s="236"/>
      <c r="I865" s="236"/>
      <c r="J865" s="236"/>
      <c r="K865" s="236"/>
      <c r="L865" s="236"/>
      <c r="M865" s="236"/>
      <c r="N865" s="236"/>
      <c r="O865" s="236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</row>
    <row r="866" spans="1:26" ht="24" customHeight="1">
      <c r="A866" s="236"/>
      <c r="B866" s="237"/>
      <c r="C866" s="236"/>
      <c r="D866" s="236"/>
      <c r="E866" s="236"/>
      <c r="F866" s="236"/>
      <c r="G866" s="236"/>
      <c r="H866" s="236"/>
      <c r="I866" s="236"/>
      <c r="J866" s="236"/>
      <c r="K866" s="236"/>
      <c r="L866" s="236"/>
      <c r="M866" s="236"/>
      <c r="N866" s="236"/>
      <c r="O866" s="236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</row>
    <row r="867" spans="1:26" ht="24" customHeight="1">
      <c r="A867" s="236"/>
      <c r="B867" s="237"/>
      <c r="C867" s="236"/>
      <c r="D867" s="236"/>
      <c r="E867" s="236"/>
      <c r="F867" s="236"/>
      <c r="G867" s="236"/>
      <c r="H867" s="236"/>
      <c r="I867" s="236"/>
      <c r="J867" s="236"/>
      <c r="K867" s="236"/>
      <c r="L867" s="236"/>
      <c r="M867" s="236"/>
      <c r="N867" s="236"/>
      <c r="O867" s="236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</row>
    <row r="868" spans="1:26" ht="24" customHeight="1">
      <c r="A868" s="236"/>
      <c r="B868" s="237"/>
      <c r="C868" s="236"/>
      <c r="D868" s="236"/>
      <c r="E868" s="236"/>
      <c r="F868" s="236"/>
      <c r="G868" s="236"/>
      <c r="H868" s="236"/>
      <c r="I868" s="236"/>
      <c r="J868" s="236"/>
      <c r="K868" s="236"/>
      <c r="L868" s="236"/>
      <c r="M868" s="236"/>
      <c r="N868" s="236"/>
      <c r="O868" s="236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</row>
    <row r="869" spans="1:26" ht="24" customHeight="1">
      <c r="A869" s="236"/>
      <c r="B869" s="237"/>
      <c r="C869" s="236"/>
      <c r="D869" s="236"/>
      <c r="E869" s="236"/>
      <c r="F869" s="236"/>
      <c r="G869" s="236"/>
      <c r="H869" s="236"/>
      <c r="I869" s="236"/>
      <c r="J869" s="236"/>
      <c r="K869" s="236"/>
      <c r="L869" s="236"/>
      <c r="M869" s="236"/>
      <c r="N869" s="236"/>
      <c r="O869" s="236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</row>
    <row r="870" spans="1:26" ht="24" customHeight="1">
      <c r="A870" s="236"/>
      <c r="B870" s="237"/>
      <c r="C870" s="236"/>
      <c r="D870" s="236"/>
      <c r="E870" s="236"/>
      <c r="F870" s="236"/>
      <c r="G870" s="236"/>
      <c r="H870" s="236"/>
      <c r="I870" s="236"/>
      <c r="J870" s="236"/>
      <c r="K870" s="236"/>
      <c r="L870" s="236"/>
      <c r="M870" s="236"/>
      <c r="N870" s="236"/>
      <c r="O870" s="236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</row>
    <row r="871" spans="1:26" ht="24" customHeight="1">
      <c r="A871" s="236"/>
      <c r="B871" s="237"/>
      <c r="C871" s="236"/>
      <c r="D871" s="236"/>
      <c r="E871" s="236"/>
      <c r="F871" s="236"/>
      <c r="G871" s="236"/>
      <c r="H871" s="236"/>
      <c r="I871" s="236"/>
      <c r="J871" s="236"/>
      <c r="K871" s="236"/>
      <c r="L871" s="236"/>
      <c r="M871" s="236"/>
      <c r="N871" s="236"/>
      <c r="O871" s="236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</row>
    <row r="872" spans="1:26" ht="24" customHeight="1">
      <c r="A872" s="236"/>
      <c r="B872" s="237"/>
      <c r="C872" s="236"/>
      <c r="D872" s="236"/>
      <c r="E872" s="236"/>
      <c r="F872" s="236"/>
      <c r="G872" s="236"/>
      <c r="H872" s="236"/>
      <c r="I872" s="236"/>
      <c r="J872" s="236"/>
      <c r="K872" s="236"/>
      <c r="L872" s="236"/>
      <c r="M872" s="236"/>
      <c r="N872" s="236"/>
      <c r="O872" s="236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</row>
    <row r="873" spans="1:26" ht="24" customHeight="1">
      <c r="A873" s="236"/>
      <c r="B873" s="237"/>
      <c r="C873" s="236"/>
      <c r="D873" s="236"/>
      <c r="E873" s="236"/>
      <c r="F873" s="236"/>
      <c r="G873" s="236"/>
      <c r="H873" s="236"/>
      <c r="I873" s="236"/>
      <c r="J873" s="236"/>
      <c r="K873" s="236"/>
      <c r="L873" s="236"/>
      <c r="M873" s="236"/>
      <c r="N873" s="236"/>
      <c r="O873" s="236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</row>
    <row r="874" spans="1:26" ht="24" customHeight="1">
      <c r="A874" s="236"/>
      <c r="B874" s="237"/>
      <c r="C874" s="236"/>
      <c r="D874" s="236"/>
      <c r="E874" s="236"/>
      <c r="F874" s="236"/>
      <c r="G874" s="236"/>
      <c r="H874" s="236"/>
      <c r="I874" s="236"/>
      <c r="J874" s="236"/>
      <c r="K874" s="236"/>
      <c r="L874" s="236"/>
      <c r="M874" s="236"/>
      <c r="N874" s="236"/>
      <c r="O874" s="236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</row>
    <row r="875" spans="1:26" ht="24" customHeight="1">
      <c r="A875" s="236"/>
      <c r="B875" s="237"/>
      <c r="C875" s="236"/>
      <c r="D875" s="236"/>
      <c r="E875" s="236"/>
      <c r="F875" s="236"/>
      <c r="G875" s="236"/>
      <c r="H875" s="236"/>
      <c r="I875" s="236"/>
      <c r="J875" s="236"/>
      <c r="K875" s="236"/>
      <c r="L875" s="236"/>
      <c r="M875" s="236"/>
      <c r="N875" s="236"/>
      <c r="O875" s="236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</row>
    <row r="876" spans="1:26" ht="24" customHeight="1">
      <c r="A876" s="236"/>
      <c r="B876" s="237"/>
      <c r="C876" s="236"/>
      <c r="D876" s="236"/>
      <c r="E876" s="236"/>
      <c r="F876" s="236"/>
      <c r="G876" s="236"/>
      <c r="H876" s="236"/>
      <c r="I876" s="236"/>
      <c r="J876" s="236"/>
      <c r="K876" s="236"/>
      <c r="L876" s="236"/>
      <c r="M876" s="236"/>
      <c r="N876" s="236"/>
      <c r="O876" s="236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</row>
    <row r="877" spans="1:26" ht="24" customHeight="1">
      <c r="A877" s="236"/>
      <c r="B877" s="237"/>
      <c r="C877" s="236"/>
      <c r="D877" s="236"/>
      <c r="E877" s="236"/>
      <c r="F877" s="236"/>
      <c r="G877" s="236"/>
      <c r="H877" s="236"/>
      <c r="I877" s="236"/>
      <c r="J877" s="236"/>
      <c r="K877" s="236"/>
      <c r="L877" s="236"/>
      <c r="M877" s="236"/>
      <c r="N877" s="236"/>
      <c r="O877" s="236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</row>
    <row r="878" spans="1:26" ht="24" customHeight="1">
      <c r="A878" s="236"/>
      <c r="B878" s="237"/>
      <c r="C878" s="236"/>
      <c r="D878" s="236"/>
      <c r="E878" s="236"/>
      <c r="F878" s="236"/>
      <c r="G878" s="236"/>
      <c r="H878" s="236"/>
      <c r="I878" s="236"/>
      <c r="J878" s="236"/>
      <c r="K878" s="236"/>
      <c r="L878" s="236"/>
      <c r="M878" s="236"/>
      <c r="N878" s="236"/>
      <c r="O878" s="236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</row>
    <row r="879" spans="1:26" ht="24" customHeight="1">
      <c r="A879" s="236"/>
      <c r="B879" s="237"/>
      <c r="C879" s="236"/>
      <c r="D879" s="236"/>
      <c r="E879" s="236"/>
      <c r="F879" s="236"/>
      <c r="G879" s="236"/>
      <c r="H879" s="236"/>
      <c r="I879" s="236"/>
      <c r="J879" s="236"/>
      <c r="K879" s="236"/>
      <c r="L879" s="236"/>
      <c r="M879" s="236"/>
      <c r="N879" s="236"/>
      <c r="O879" s="236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</row>
    <row r="880" spans="1:26" ht="24" customHeight="1">
      <c r="A880" s="236"/>
      <c r="B880" s="237"/>
      <c r="C880" s="236"/>
      <c r="D880" s="236"/>
      <c r="E880" s="236"/>
      <c r="F880" s="236"/>
      <c r="G880" s="236"/>
      <c r="H880" s="236"/>
      <c r="I880" s="236"/>
      <c r="J880" s="236"/>
      <c r="K880" s="236"/>
      <c r="L880" s="236"/>
      <c r="M880" s="236"/>
      <c r="N880" s="236"/>
      <c r="O880" s="236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</row>
    <row r="881" spans="1:26" ht="24" customHeight="1">
      <c r="A881" s="236"/>
      <c r="B881" s="237"/>
      <c r="C881" s="236"/>
      <c r="D881" s="236"/>
      <c r="E881" s="236"/>
      <c r="F881" s="236"/>
      <c r="G881" s="236"/>
      <c r="H881" s="236"/>
      <c r="I881" s="236"/>
      <c r="J881" s="236"/>
      <c r="K881" s="236"/>
      <c r="L881" s="236"/>
      <c r="M881" s="236"/>
      <c r="N881" s="236"/>
      <c r="O881" s="236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</row>
    <row r="882" spans="1:26" ht="24" customHeight="1">
      <c r="A882" s="236"/>
      <c r="B882" s="237"/>
      <c r="C882" s="236"/>
      <c r="D882" s="236"/>
      <c r="E882" s="236"/>
      <c r="F882" s="236"/>
      <c r="G882" s="236"/>
      <c r="H882" s="236"/>
      <c r="I882" s="236"/>
      <c r="J882" s="236"/>
      <c r="K882" s="236"/>
      <c r="L882" s="236"/>
      <c r="M882" s="236"/>
      <c r="N882" s="236"/>
      <c r="O882" s="236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</row>
    <row r="883" spans="1:26" ht="24" customHeight="1">
      <c r="A883" s="236"/>
      <c r="B883" s="237"/>
      <c r="C883" s="236"/>
      <c r="D883" s="236"/>
      <c r="E883" s="236"/>
      <c r="F883" s="236"/>
      <c r="G883" s="236"/>
      <c r="H883" s="236"/>
      <c r="I883" s="236"/>
      <c r="J883" s="236"/>
      <c r="K883" s="236"/>
      <c r="L883" s="236"/>
      <c r="M883" s="236"/>
      <c r="N883" s="236"/>
      <c r="O883" s="236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</row>
    <row r="884" spans="1:26" ht="24" customHeight="1">
      <c r="A884" s="236"/>
      <c r="B884" s="237"/>
      <c r="C884" s="236"/>
      <c r="D884" s="236"/>
      <c r="E884" s="236"/>
      <c r="F884" s="236"/>
      <c r="G884" s="236"/>
      <c r="H884" s="236"/>
      <c r="I884" s="236"/>
      <c r="J884" s="236"/>
      <c r="K884" s="236"/>
      <c r="L884" s="236"/>
      <c r="M884" s="236"/>
      <c r="N884" s="236"/>
      <c r="O884" s="236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</row>
    <row r="885" spans="1:26" ht="24" customHeight="1">
      <c r="A885" s="236"/>
      <c r="B885" s="237"/>
      <c r="C885" s="236"/>
      <c r="D885" s="236"/>
      <c r="E885" s="236"/>
      <c r="F885" s="236"/>
      <c r="G885" s="236"/>
      <c r="H885" s="236"/>
      <c r="I885" s="236"/>
      <c r="J885" s="236"/>
      <c r="K885" s="236"/>
      <c r="L885" s="236"/>
      <c r="M885" s="236"/>
      <c r="N885" s="236"/>
      <c r="O885" s="236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</row>
    <row r="886" spans="1:26" ht="24" customHeight="1">
      <c r="A886" s="236"/>
      <c r="B886" s="237"/>
      <c r="C886" s="236"/>
      <c r="D886" s="236"/>
      <c r="E886" s="236"/>
      <c r="F886" s="236"/>
      <c r="G886" s="236"/>
      <c r="H886" s="236"/>
      <c r="I886" s="236"/>
      <c r="J886" s="236"/>
      <c r="K886" s="236"/>
      <c r="L886" s="236"/>
      <c r="M886" s="236"/>
      <c r="N886" s="236"/>
      <c r="O886" s="236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</row>
    <row r="887" spans="1:26" ht="24" customHeight="1">
      <c r="A887" s="236"/>
      <c r="B887" s="237"/>
      <c r="C887" s="236"/>
      <c r="D887" s="236"/>
      <c r="E887" s="236"/>
      <c r="F887" s="236"/>
      <c r="G887" s="236"/>
      <c r="H887" s="236"/>
      <c r="I887" s="236"/>
      <c r="J887" s="236"/>
      <c r="K887" s="236"/>
      <c r="L887" s="236"/>
      <c r="M887" s="236"/>
      <c r="N887" s="236"/>
      <c r="O887" s="236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</row>
    <row r="888" spans="1:26" ht="24" customHeight="1">
      <c r="A888" s="236"/>
      <c r="B888" s="237"/>
      <c r="C888" s="236"/>
      <c r="D888" s="236"/>
      <c r="E888" s="236"/>
      <c r="F888" s="236"/>
      <c r="G888" s="236"/>
      <c r="H888" s="236"/>
      <c r="I888" s="236"/>
      <c r="J888" s="236"/>
      <c r="K888" s="236"/>
      <c r="L888" s="236"/>
      <c r="M888" s="236"/>
      <c r="N888" s="236"/>
      <c r="O888" s="236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</row>
    <row r="889" spans="1:26" ht="24" customHeight="1">
      <c r="A889" s="236"/>
      <c r="B889" s="237"/>
      <c r="C889" s="236"/>
      <c r="D889" s="236"/>
      <c r="E889" s="236"/>
      <c r="F889" s="236"/>
      <c r="G889" s="236"/>
      <c r="H889" s="236"/>
      <c r="I889" s="236"/>
      <c r="J889" s="236"/>
      <c r="K889" s="236"/>
      <c r="L889" s="236"/>
      <c r="M889" s="236"/>
      <c r="N889" s="236"/>
      <c r="O889" s="236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</row>
    <row r="890" spans="1:26" ht="24" customHeight="1">
      <c r="A890" s="236"/>
      <c r="B890" s="237"/>
      <c r="C890" s="236"/>
      <c r="D890" s="236"/>
      <c r="E890" s="236"/>
      <c r="F890" s="236"/>
      <c r="G890" s="236"/>
      <c r="H890" s="236"/>
      <c r="I890" s="236"/>
      <c r="J890" s="236"/>
      <c r="K890" s="236"/>
      <c r="L890" s="236"/>
      <c r="M890" s="236"/>
      <c r="N890" s="236"/>
      <c r="O890" s="236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</row>
    <row r="891" spans="1:26" ht="24" customHeight="1">
      <c r="A891" s="236"/>
      <c r="B891" s="237"/>
      <c r="C891" s="236"/>
      <c r="D891" s="236"/>
      <c r="E891" s="236"/>
      <c r="F891" s="236"/>
      <c r="G891" s="236"/>
      <c r="H891" s="236"/>
      <c r="I891" s="236"/>
      <c r="J891" s="236"/>
      <c r="K891" s="236"/>
      <c r="L891" s="236"/>
      <c r="M891" s="236"/>
      <c r="N891" s="236"/>
      <c r="O891" s="236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</row>
    <row r="892" spans="1:26" ht="24" customHeight="1">
      <c r="A892" s="236"/>
      <c r="B892" s="237"/>
      <c r="C892" s="236"/>
      <c r="D892" s="236"/>
      <c r="E892" s="236"/>
      <c r="F892" s="236"/>
      <c r="G892" s="236"/>
      <c r="H892" s="236"/>
      <c r="I892" s="236"/>
      <c r="J892" s="236"/>
      <c r="K892" s="236"/>
      <c r="L892" s="236"/>
      <c r="M892" s="236"/>
      <c r="N892" s="236"/>
      <c r="O892" s="236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</row>
    <row r="893" spans="1:26" ht="24" customHeight="1">
      <c r="A893" s="236"/>
      <c r="B893" s="237"/>
      <c r="C893" s="236"/>
      <c r="D893" s="236"/>
      <c r="E893" s="236"/>
      <c r="F893" s="236"/>
      <c r="G893" s="236"/>
      <c r="H893" s="236"/>
      <c r="I893" s="236"/>
      <c r="J893" s="236"/>
      <c r="K893" s="236"/>
      <c r="L893" s="236"/>
      <c r="M893" s="236"/>
      <c r="N893" s="236"/>
      <c r="O893" s="236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</row>
    <row r="894" spans="1:26" ht="24" customHeight="1">
      <c r="A894" s="236"/>
      <c r="B894" s="237"/>
      <c r="C894" s="236"/>
      <c r="D894" s="236"/>
      <c r="E894" s="236"/>
      <c r="F894" s="236"/>
      <c r="G894" s="236"/>
      <c r="H894" s="236"/>
      <c r="I894" s="236"/>
      <c r="J894" s="236"/>
      <c r="K894" s="236"/>
      <c r="L894" s="236"/>
      <c r="M894" s="236"/>
      <c r="N894" s="236"/>
      <c r="O894" s="236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</row>
    <row r="895" spans="1:26" ht="24" customHeight="1">
      <c r="A895" s="236"/>
      <c r="B895" s="237"/>
      <c r="C895" s="236"/>
      <c r="D895" s="236"/>
      <c r="E895" s="236"/>
      <c r="F895" s="236"/>
      <c r="G895" s="236"/>
      <c r="H895" s="236"/>
      <c r="I895" s="236"/>
      <c r="J895" s="236"/>
      <c r="K895" s="236"/>
      <c r="L895" s="236"/>
      <c r="M895" s="236"/>
      <c r="N895" s="236"/>
      <c r="O895" s="236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</row>
    <row r="896" spans="1:26" ht="24" customHeight="1">
      <c r="A896" s="236"/>
      <c r="B896" s="237"/>
      <c r="C896" s="236"/>
      <c r="D896" s="236"/>
      <c r="E896" s="236"/>
      <c r="F896" s="236"/>
      <c r="G896" s="236"/>
      <c r="H896" s="236"/>
      <c r="I896" s="236"/>
      <c r="J896" s="236"/>
      <c r="K896" s="236"/>
      <c r="L896" s="236"/>
      <c r="M896" s="236"/>
      <c r="N896" s="236"/>
      <c r="O896" s="236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</row>
    <row r="897" spans="1:26" ht="24" customHeight="1">
      <c r="A897" s="236"/>
      <c r="B897" s="237"/>
      <c r="C897" s="236"/>
      <c r="D897" s="236"/>
      <c r="E897" s="236"/>
      <c r="F897" s="236"/>
      <c r="G897" s="236"/>
      <c r="H897" s="236"/>
      <c r="I897" s="236"/>
      <c r="J897" s="236"/>
      <c r="K897" s="236"/>
      <c r="L897" s="236"/>
      <c r="M897" s="236"/>
      <c r="N897" s="236"/>
      <c r="O897" s="236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</row>
    <row r="898" spans="1:26" ht="24" customHeight="1">
      <c r="A898" s="236"/>
      <c r="B898" s="237"/>
      <c r="C898" s="236"/>
      <c r="D898" s="236"/>
      <c r="E898" s="236"/>
      <c r="F898" s="236"/>
      <c r="G898" s="236"/>
      <c r="H898" s="236"/>
      <c r="I898" s="236"/>
      <c r="J898" s="236"/>
      <c r="K898" s="236"/>
      <c r="L898" s="236"/>
      <c r="M898" s="236"/>
      <c r="N898" s="236"/>
      <c r="O898" s="236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</row>
    <row r="899" spans="1:26" ht="24" customHeight="1">
      <c r="A899" s="236"/>
      <c r="B899" s="237"/>
      <c r="C899" s="236"/>
      <c r="D899" s="236"/>
      <c r="E899" s="236"/>
      <c r="F899" s="236"/>
      <c r="G899" s="236"/>
      <c r="H899" s="236"/>
      <c r="I899" s="236"/>
      <c r="J899" s="236"/>
      <c r="K899" s="236"/>
      <c r="L899" s="236"/>
      <c r="M899" s="236"/>
      <c r="N899" s="236"/>
      <c r="O899" s="236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</row>
    <row r="900" spans="1:26" ht="24" customHeight="1">
      <c r="A900" s="236"/>
      <c r="B900" s="237"/>
      <c r="C900" s="236"/>
      <c r="D900" s="236"/>
      <c r="E900" s="236"/>
      <c r="F900" s="236"/>
      <c r="G900" s="236"/>
      <c r="H900" s="236"/>
      <c r="I900" s="236"/>
      <c r="J900" s="236"/>
      <c r="K900" s="236"/>
      <c r="L900" s="236"/>
      <c r="M900" s="236"/>
      <c r="N900" s="236"/>
      <c r="O900" s="236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</row>
    <row r="901" spans="1:26" ht="24" customHeight="1">
      <c r="A901" s="236"/>
      <c r="B901" s="237"/>
      <c r="C901" s="236"/>
      <c r="D901" s="236"/>
      <c r="E901" s="236"/>
      <c r="F901" s="236"/>
      <c r="G901" s="236"/>
      <c r="H901" s="236"/>
      <c r="I901" s="236"/>
      <c r="J901" s="236"/>
      <c r="K901" s="236"/>
      <c r="L901" s="236"/>
      <c r="M901" s="236"/>
      <c r="N901" s="236"/>
      <c r="O901" s="236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</row>
    <row r="902" spans="1:26" ht="24" customHeight="1">
      <c r="A902" s="236"/>
      <c r="B902" s="237"/>
      <c r="C902" s="236"/>
      <c r="D902" s="236"/>
      <c r="E902" s="236"/>
      <c r="F902" s="236"/>
      <c r="G902" s="236"/>
      <c r="H902" s="236"/>
      <c r="I902" s="236"/>
      <c r="J902" s="236"/>
      <c r="K902" s="236"/>
      <c r="L902" s="236"/>
      <c r="M902" s="236"/>
      <c r="N902" s="236"/>
      <c r="O902" s="236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</row>
    <row r="903" spans="1:26" ht="24" customHeight="1">
      <c r="A903" s="236"/>
      <c r="B903" s="237"/>
      <c r="C903" s="236"/>
      <c r="D903" s="236"/>
      <c r="E903" s="236"/>
      <c r="F903" s="236"/>
      <c r="G903" s="236"/>
      <c r="H903" s="236"/>
      <c r="I903" s="236"/>
      <c r="J903" s="236"/>
      <c r="K903" s="236"/>
      <c r="L903" s="236"/>
      <c r="M903" s="236"/>
      <c r="N903" s="236"/>
      <c r="O903" s="236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</row>
    <row r="904" spans="1:26" ht="24" customHeight="1">
      <c r="A904" s="236"/>
      <c r="B904" s="237"/>
      <c r="C904" s="236"/>
      <c r="D904" s="236"/>
      <c r="E904" s="236"/>
      <c r="F904" s="236"/>
      <c r="G904" s="236"/>
      <c r="H904" s="236"/>
      <c r="I904" s="236"/>
      <c r="J904" s="236"/>
      <c r="K904" s="236"/>
      <c r="L904" s="236"/>
      <c r="M904" s="236"/>
      <c r="N904" s="236"/>
      <c r="O904" s="236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</row>
    <row r="905" spans="1:26" ht="24" customHeight="1">
      <c r="A905" s="236"/>
      <c r="B905" s="237"/>
      <c r="C905" s="236"/>
      <c r="D905" s="236"/>
      <c r="E905" s="236"/>
      <c r="F905" s="236"/>
      <c r="G905" s="236"/>
      <c r="H905" s="236"/>
      <c r="I905" s="236"/>
      <c r="J905" s="236"/>
      <c r="K905" s="236"/>
      <c r="L905" s="236"/>
      <c r="M905" s="236"/>
      <c r="N905" s="236"/>
      <c r="O905" s="236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</row>
    <row r="906" spans="1:26" ht="24" customHeight="1">
      <c r="A906" s="236"/>
      <c r="B906" s="237"/>
      <c r="C906" s="236"/>
      <c r="D906" s="236"/>
      <c r="E906" s="236"/>
      <c r="F906" s="236"/>
      <c r="G906" s="236"/>
      <c r="H906" s="236"/>
      <c r="I906" s="236"/>
      <c r="J906" s="236"/>
      <c r="K906" s="236"/>
      <c r="L906" s="236"/>
      <c r="M906" s="236"/>
      <c r="N906" s="236"/>
      <c r="O906" s="236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</row>
    <row r="907" spans="1:26" ht="24" customHeight="1">
      <c r="A907" s="236"/>
      <c r="B907" s="237"/>
      <c r="C907" s="236"/>
      <c r="D907" s="236"/>
      <c r="E907" s="236"/>
      <c r="F907" s="236"/>
      <c r="G907" s="236"/>
      <c r="H907" s="236"/>
      <c r="I907" s="236"/>
      <c r="J907" s="236"/>
      <c r="K907" s="236"/>
      <c r="L907" s="236"/>
      <c r="M907" s="236"/>
      <c r="N907" s="236"/>
      <c r="O907" s="236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</row>
    <row r="908" spans="1:26" ht="24" customHeight="1">
      <c r="A908" s="236"/>
      <c r="B908" s="237"/>
      <c r="C908" s="236"/>
      <c r="D908" s="236"/>
      <c r="E908" s="236"/>
      <c r="F908" s="236"/>
      <c r="G908" s="236"/>
      <c r="H908" s="236"/>
      <c r="I908" s="236"/>
      <c r="J908" s="236"/>
      <c r="K908" s="236"/>
      <c r="L908" s="236"/>
      <c r="M908" s="236"/>
      <c r="N908" s="236"/>
      <c r="O908" s="236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</row>
    <row r="909" spans="1:26" ht="24" customHeight="1">
      <c r="A909" s="236"/>
      <c r="B909" s="237"/>
      <c r="C909" s="236"/>
      <c r="D909" s="236"/>
      <c r="E909" s="236"/>
      <c r="F909" s="236"/>
      <c r="G909" s="236"/>
      <c r="H909" s="236"/>
      <c r="I909" s="236"/>
      <c r="J909" s="236"/>
      <c r="K909" s="236"/>
      <c r="L909" s="236"/>
      <c r="M909" s="236"/>
      <c r="N909" s="236"/>
      <c r="O909" s="236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</row>
    <row r="910" spans="1:26" ht="24" customHeight="1">
      <c r="A910" s="236"/>
      <c r="B910" s="237"/>
      <c r="C910" s="236"/>
      <c r="D910" s="236"/>
      <c r="E910" s="236"/>
      <c r="F910" s="236"/>
      <c r="G910" s="236"/>
      <c r="H910" s="236"/>
      <c r="I910" s="236"/>
      <c r="J910" s="236"/>
      <c r="K910" s="236"/>
      <c r="L910" s="236"/>
      <c r="M910" s="236"/>
      <c r="N910" s="236"/>
      <c r="O910" s="236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</row>
    <row r="911" spans="1:26" ht="24" customHeight="1">
      <c r="A911" s="236"/>
      <c r="B911" s="237"/>
      <c r="C911" s="236"/>
      <c r="D911" s="236"/>
      <c r="E911" s="236"/>
      <c r="F911" s="236"/>
      <c r="G911" s="236"/>
      <c r="H911" s="236"/>
      <c r="I911" s="236"/>
      <c r="J911" s="236"/>
      <c r="K911" s="236"/>
      <c r="L911" s="236"/>
      <c r="M911" s="236"/>
      <c r="N911" s="236"/>
      <c r="O911" s="236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</row>
    <row r="912" spans="1:26" ht="24" customHeight="1">
      <c r="A912" s="236"/>
      <c r="B912" s="237"/>
      <c r="C912" s="236"/>
      <c r="D912" s="236"/>
      <c r="E912" s="236"/>
      <c r="F912" s="236"/>
      <c r="G912" s="236"/>
      <c r="H912" s="236"/>
      <c r="I912" s="236"/>
      <c r="J912" s="236"/>
      <c r="K912" s="236"/>
      <c r="L912" s="236"/>
      <c r="M912" s="236"/>
      <c r="N912" s="236"/>
      <c r="O912" s="236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</row>
    <row r="913" spans="1:26" ht="24" customHeight="1">
      <c r="A913" s="236"/>
      <c r="B913" s="237"/>
      <c r="C913" s="236"/>
      <c r="D913" s="236"/>
      <c r="E913" s="236"/>
      <c r="F913" s="236"/>
      <c r="G913" s="236"/>
      <c r="H913" s="236"/>
      <c r="I913" s="236"/>
      <c r="J913" s="236"/>
      <c r="K913" s="236"/>
      <c r="L913" s="236"/>
      <c r="M913" s="236"/>
      <c r="N913" s="236"/>
      <c r="O913" s="236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</row>
    <row r="914" spans="1:26" ht="24" customHeight="1">
      <c r="A914" s="236"/>
      <c r="B914" s="237"/>
      <c r="C914" s="236"/>
      <c r="D914" s="236"/>
      <c r="E914" s="236"/>
      <c r="F914" s="236"/>
      <c r="G914" s="236"/>
      <c r="H914" s="236"/>
      <c r="I914" s="236"/>
      <c r="J914" s="236"/>
      <c r="K914" s="236"/>
      <c r="L914" s="236"/>
      <c r="M914" s="236"/>
      <c r="N914" s="236"/>
      <c r="O914" s="236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</row>
    <row r="915" spans="1:26" ht="24" customHeight="1">
      <c r="A915" s="236"/>
      <c r="B915" s="237"/>
      <c r="C915" s="236"/>
      <c r="D915" s="236"/>
      <c r="E915" s="236"/>
      <c r="F915" s="236"/>
      <c r="G915" s="236"/>
      <c r="H915" s="236"/>
      <c r="I915" s="236"/>
      <c r="J915" s="236"/>
      <c r="K915" s="236"/>
      <c r="L915" s="236"/>
      <c r="M915" s="236"/>
      <c r="N915" s="236"/>
      <c r="O915" s="236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</row>
    <row r="916" spans="1:26" ht="24" customHeight="1">
      <c r="A916" s="236"/>
      <c r="B916" s="237"/>
      <c r="C916" s="236"/>
      <c r="D916" s="236"/>
      <c r="E916" s="236"/>
      <c r="F916" s="236"/>
      <c r="G916" s="236"/>
      <c r="H916" s="236"/>
      <c r="I916" s="236"/>
      <c r="J916" s="236"/>
      <c r="K916" s="236"/>
      <c r="L916" s="236"/>
      <c r="M916" s="236"/>
      <c r="N916" s="236"/>
      <c r="O916" s="236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</row>
    <row r="917" spans="1:26" ht="24" customHeight="1">
      <c r="A917" s="236"/>
      <c r="B917" s="237"/>
      <c r="C917" s="236"/>
      <c r="D917" s="236"/>
      <c r="E917" s="236"/>
      <c r="F917" s="236"/>
      <c r="G917" s="236"/>
      <c r="H917" s="236"/>
      <c r="I917" s="236"/>
      <c r="J917" s="236"/>
      <c r="K917" s="236"/>
      <c r="L917" s="236"/>
      <c r="M917" s="236"/>
      <c r="N917" s="236"/>
      <c r="O917" s="236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</row>
    <row r="918" spans="1:26" ht="24" customHeight="1">
      <c r="A918" s="236"/>
      <c r="B918" s="237"/>
      <c r="C918" s="236"/>
      <c r="D918" s="236"/>
      <c r="E918" s="236"/>
      <c r="F918" s="236"/>
      <c r="G918" s="236"/>
      <c r="H918" s="236"/>
      <c r="I918" s="236"/>
      <c r="J918" s="236"/>
      <c r="K918" s="236"/>
      <c r="L918" s="236"/>
      <c r="M918" s="236"/>
      <c r="N918" s="236"/>
      <c r="O918" s="236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</row>
    <row r="919" spans="1:26" ht="24" customHeight="1">
      <c r="A919" s="236"/>
      <c r="B919" s="237"/>
      <c r="C919" s="236"/>
      <c r="D919" s="236"/>
      <c r="E919" s="236"/>
      <c r="F919" s="236"/>
      <c r="G919" s="236"/>
      <c r="H919" s="236"/>
      <c r="I919" s="236"/>
      <c r="J919" s="236"/>
      <c r="K919" s="236"/>
      <c r="L919" s="236"/>
      <c r="M919" s="236"/>
      <c r="N919" s="236"/>
      <c r="O919" s="236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</row>
    <row r="920" spans="1:26" ht="24" customHeight="1">
      <c r="A920" s="236"/>
      <c r="B920" s="237"/>
      <c r="C920" s="236"/>
      <c r="D920" s="236"/>
      <c r="E920" s="236"/>
      <c r="F920" s="236"/>
      <c r="G920" s="236"/>
      <c r="H920" s="236"/>
      <c r="I920" s="236"/>
      <c r="J920" s="236"/>
      <c r="K920" s="236"/>
      <c r="L920" s="236"/>
      <c r="M920" s="236"/>
      <c r="N920" s="236"/>
      <c r="O920" s="236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</row>
    <row r="921" spans="1:26" ht="24" customHeight="1">
      <c r="A921" s="236"/>
      <c r="B921" s="237"/>
      <c r="C921" s="236"/>
      <c r="D921" s="236"/>
      <c r="E921" s="236"/>
      <c r="F921" s="236"/>
      <c r="G921" s="236"/>
      <c r="H921" s="236"/>
      <c r="I921" s="236"/>
      <c r="J921" s="236"/>
      <c r="K921" s="236"/>
      <c r="L921" s="236"/>
      <c r="M921" s="236"/>
      <c r="N921" s="236"/>
      <c r="O921" s="236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</row>
    <row r="922" spans="1:26" ht="24" customHeight="1">
      <c r="A922" s="236"/>
      <c r="B922" s="237"/>
      <c r="C922" s="236"/>
      <c r="D922" s="236"/>
      <c r="E922" s="236"/>
      <c r="F922" s="236"/>
      <c r="G922" s="236"/>
      <c r="H922" s="236"/>
      <c r="I922" s="236"/>
      <c r="J922" s="236"/>
      <c r="K922" s="236"/>
      <c r="L922" s="236"/>
      <c r="M922" s="236"/>
      <c r="N922" s="236"/>
      <c r="O922" s="236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</row>
    <row r="923" spans="1:26" ht="24" customHeight="1">
      <c r="A923" s="236"/>
      <c r="B923" s="237"/>
      <c r="C923" s="236"/>
      <c r="D923" s="236"/>
      <c r="E923" s="236"/>
      <c r="F923" s="236"/>
      <c r="G923" s="236"/>
      <c r="H923" s="236"/>
      <c r="I923" s="236"/>
      <c r="J923" s="236"/>
      <c r="K923" s="236"/>
      <c r="L923" s="236"/>
      <c r="M923" s="236"/>
      <c r="N923" s="236"/>
      <c r="O923" s="236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</row>
    <row r="924" spans="1:26" ht="24" customHeight="1">
      <c r="A924" s="236"/>
      <c r="B924" s="237"/>
      <c r="C924" s="236"/>
      <c r="D924" s="236"/>
      <c r="E924" s="236"/>
      <c r="F924" s="236"/>
      <c r="G924" s="236"/>
      <c r="H924" s="236"/>
      <c r="I924" s="236"/>
      <c r="J924" s="236"/>
      <c r="K924" s="236"/>
      <c r="L924" s="236"/>
      <c r="M924" s="236"/>
      <c r="N924" s="236"/>
      <c r="O924" s="236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</row>
    <row r="925" spans="1:26" ht="24" customHeight="1">
      <c r="A925" s="236"/>
      <c r="B925" s="237"/>
      <c r="C925" s="236"/>
      <c r="D925" s="236"/>
      <c r="E925" s="236"/>
      <c r="F925" s="236"/>
      <c r="G925" s="236"/>
      <c r="H925" s="236"/>
      <c r="I925" s="236"/>
      <c r="J925" s="236"/>
      <c r="K925" s="236"/>
      <c r="L925" s="236"/>
      <c r="M925" s="236"/>
      <c r="N925" s="236"/>
      <c r="O925" s="236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</row>
    <row r="926" spans="1:26" ht="24" customHeight="1">
      <c r="A926" s="236"/>
      <c r="B926" s="237"/>
      <c r="C926" s="236"/>
      <c r="D926" s="236"/>
      <c r="E926" s="236"/>
      <c r="F926" s="236"/>
      <c r="G926" s="236"/>
      <c r="H926" s="236"/>
      <c r="I926" s="236"/>
      <c r="J926" s="236"/>
      <c r="K926" s="236"/>
      <c r="L926" s="236"/>
      <c r="M926" s="236"/>
      <c r="N926" s="236"/>
      <c r="O926" s="236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</row>
    <row r="927" spans="1:26" ht="24" customHeight="1">
      <c r="A927" s="236"/>
      <c r="B927" s="237"/>
      <c r="C927" s="236"/>
      <c r="D927" s="236"/>
      <c r="E927" s="236"/>
      <c r="F927" s="236"/>
      <c r="G927" s="236"/>
      <c r="H927" s="236"/>
      <c r="I927" s="236"/>
      <c r="J927" s="236"/>
      <c r="K927" s="236"/>
      <c r="L927" s="236"/>
      <c r="M927" s="236"/>
      <c r="N927" s="236"/>
      <c r="O927" s="236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</row>
    <row r="928" spans="1:26" ht="24" customHeight="1">
      <c r="A928" s="236"/>
      <c r="B928" s="237"/>
      <c r="C928" s="236"/>
      <c r="D928" s="236"/>
      <c r="E928" s="236"/>
      <c r="F928" s="236"/>
      <c r="G928" s="236"/>
      <c r="H928" s="236"/>
      <c r="I928" s="236"/>
      <c r="J928" s="236"/>
      <c r="K928" s="236"/>
      <c r="L928" s="236"/>
      <c r="M928" s="236"/>
      <c r="N928" s="236"/>
      <c r="O928" s="236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</row>
    <row r="929" spans="1:26" ht="24" customHeight="1">
      <c r="A929" s="236"/>
      <c r="B929" s="237"/>
      <c r="C929" s="236"/>
      <c r="D929" s="236"/>
      <c r="E929" s="236"/>
      <c r="F929" s="236"/>
      <c r="G929" s="236"/>
      <c r="H929" s="236"/>
      <c r="I929" s="236"/>
      <c r="J929" s="236"/>
      <c r="K929" s="236"/>
      <c r="L929" s="236"/>
      <c r="M929" s="236"/>
      <c r="N929" s="236"/>
      <c r="O929" s="236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</row>
    <row r="930" spans="1:26" ht="24" customHeight="1">
      <c r="A930" s="236"/>
      <c r="B930" s="237"/>
      <c r="C930" s="236"/>
      <c r="D930" s="236"/>
      <c r="E930" s="236"/>
      <c r="F930" s="236"/>
      <c r="G930" s="236"/>
      <c r="H930" s="236"/>
      <c r="I930" s="236"/>
      <c r="J930" s="236"/>
      <c r="K930" s="236"/>
      <c r="L930" s="236"/>
      <c r="M930" s="236"/>
      <c r="N930" s="236"/>
      <c r="O930" s="236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</row>
    <row r="931" spans="1:26" ht="24" customHeight="1">
      <c r="A931" s="236"/>
      <c r="B931" s="237"/>
      <c r="C931" s="236"/>
      <c r="D931" s="236"/>
      <c r="E931" s="236"/>
      <c r="F931" s="236"/>
      <c r="G931" s="236"/>
      <c r="H931" s="236"/>
      <c r="I931" s="236"/>
      <c r="J931" s="236"/>
      <c r="K931" s="236"/>
      <c r="L931" s="236"/>
      <c r="M931" s="236"/>
      <c r="N931" s="236"/>
      <c r="O931" s="236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</row>
    <row r="932" spans="1:26" ht="24" customHeight="1">
      <c r="A932" s="236"/>
      <c r="B932" s="237"/>
      <c r="C932" s="236"/>
      <c r="D932" s="236"/>
      <c r="E932" s="236"/>
      <c r="F932" s="236"/>
      <c r="G932" s="236"/>
      <c r="H932" s="236"/>
      <c r="I932" s="236"/>
      <c r="J932" s="236"/>
      <c r="K932" s="236"/>
      <c r="L932" s="236"/>
      <c r="M932" s="236"/>
      <c r="N932" s="236"/>
      <c r="O932" s="236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</row>
    <row r="933" spans="1:26" ht="24" customHeight="1">
      <c r="A933" s="236"/>
      <c r="B933" s="237"/>
      <c r="C933" s="236"/>
      <c r="D933" s="236"/>
      <c r="E933" s="236"/>
      <c r="F933" s="236"/>
      <c r="G933" s="236"/>
      <c r="H933" s="236"/>
      <c r="I933" s="236"/>
      <c r="J933" s="236"/>
      <c r="K933" s="236"/>
      <c r="L933" s="236"/>
      <c r="M933" s="236"/>
      <c r="N933" s="236"/>
      <c r="O933" s="236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</row>
    <row r="934" spans="1:26" ht="24" customHeight="1">
      <c r="A934" s="236"/>
      <c r="B934" s="237"/>
      <c r="C934" s="236"/>
      <c r="D934" s="236"/>
      <c r="E934" s="236"/>
      <c r="F934" s="236"/>
      <c r="G934" s="236"/>
      <c r="H934" s="236"/>
      <c r="I934" s="236"/>
      <c r="J934" s="236"/>
      <c r="K934" s="236"/>
      <c r="L934" s="236"/>
      <c r="M934" s="236"/>
      <c r="N934" s="236"/>
      <c r="O934" s="236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</row>
    <row r="935" spans="1:26" ht="24" customHeight="1">
      <c r="A935" s="236"/>
      <c r="B935" s="237"/>
      <c r="C935" s="236"/>
      <c r="D935" s="236"/>
      <c r="E935" s="236"/>
      <c r="F935" s="236"/>
      <c r="G935" s="236"/>
      <c r="H935" s="236"/>
      <c r="I935" s="236"/>
      <c r="J935" s="236"/>
      <c r="K935" s="236"/>
      <c r="L935" s="236"/>
      <c r="M935" s="236"/>
      <c r="N935" s="236"/>
      <c r="O935" s="236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</row>
    <row r="936" spans="1:26" ht="24" customHeight="1">
      <c r="A936" s="236"/>
      <c r="B936" s="237"/>
      <c r="C936" s="236"/>
      <c r="D936" s="236"/>
      <c r="E936" s="236"/>
      <c r="F936" s="236"/>
      <c r="G936" s="236"/>
      <c r="H936" s="236"/>
      <c r="I936" s="236"/>
      <c r="J936" s="236"/>
      <c r="K936" s="236"/>
      <c r="L936" s="236"/>
      <c r="M936" s="236"/>
      <c r="N936" s="236"/>
      <c r="O936" s="236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</row>
    <row r="937" spans="1:26" ht="24" customHeight="1">
      <c r="A937" s="236"/>
      <c r="B937" s="237"/>
      <c r="C937" s="236"/>
      <c r="D937" s="236"/>
      <c r="E937" s="236"/>
      <c r="F937" s="236"/>
      <c r="G937" s="236"/>
      <c r="H937" s="236"/>
      <c r="I937" s="236"/>
      <c r="J937" s="236"/>
      <c r="K937" s="236"/>
      <c r="L937" s="236"/>
      <c r="M937" s="236"/>
      <c r="N937" s="236"/>
      <c r="O937" s="236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</row>
    <row r="938" spans="1:26" ht="24" customHeight="1">
      <c r="A938" s="236"/>
      <c r="B938" s="237"/>
      <c r="C938" s="236"/>
      <c r="D938" s="236"/>
      <c r="E938" s="236"/>
      <c r="F938" s="236"/>
      <c r="G938" s="236"/>
      <c r="H938" s="236"/>
      <c r="I938" s="236"/>
      <c r="J938" s="236"/>
      <c r="K938" s="236"/>
      <c r="L938" s="236"/>
      <c r="M938" s="236"/>
      <c r="N938" s="236"/>
      <c r="O938" s="236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</row>
    <row r="939" spans="1:26" ht="24" customHeight="1">
      <c r="A939" s="236"/>
      <c r="B939" s="237"/>
      <c r="C939" s="236"/>
      <c r="D939" s="236"/>
      <c r="E939" s="236"/>
      <c r="F939" s="236"/>
      <c r="G939" s="236"/>
      <c r="H939" s="236"/>
      <c r="I939" s="236"/>
      <c r="J939" s="236"/>
      <c r="K939" s="236"/>
      <c r="L939" s="236"/>
      <c r="M939" s="236"/>
      <c r="N939" s="236"/>
      <c r="O939" s="236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</row>
    <row r="940" spans="1:26" ht="24" customHeight="1">
      <c r="A940" s="236"/>
      <c r="B940" s="237"/>
      <c r="C940" s="236"/>
      <c r="D940" s="236"/>
      <c r="E940" s="236"/>
      <c r="F940" s="236"/>
      <c r="G940" s="236"/>
      <c r="H940" s="236"/>
      <c r="I940" s="236"/>
      <c r="J940" s="236"/>
      <c r="K940" s="236"/>
      <c r="L940" s="236"/>
      <c r="M940" s="236"/>
      <c r="N940" s="236"/>
      <c r="O940" s="236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</row>
    <row r="941" spans="1:26" ht="24" customHeight="1">
      <c r="A941" s="236"/>
      <c r="B941" s="237"/>
      <c r="C941" s="236"/>
      <c r="D941" s="236"/>
      <c r="E941" s="236"/>
      <c r="F941" s="236"/>
      <c r="G941" s="236"/>
      <c r="H941" s="236"/>
      <c r="I941" s="236"/>
      <c r="J941" s="236"/>
      <c r="K941" s="236"/>
      <c r="L941" s="236"/>
      <c r="M941" s="236"/>
      <c r="N941" s="236"/>
      <c r="O941" s="236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</row>
    <row r="942" spans="1:26" ht="24" customHeight="1">
      <c r="A942" s="236"/>
      <c r="B942" s="237"/>
      <c r="C942" s="236"/>
      <c r="D942" s="236"/>
      <c r="E942" s="236"/>
      <c r="F942" s="236"/>
      <c r="G942" s="236"/>
      <c r="H942" s="236"/>
      <c r="I942" s="236"/>
      <c r="J942" s="236"/>
      <c r="K942" s="236"/>
      <c r="L942" s="236"/>
      <c r="M942" s="236"/>
      <c r="N942" s="236"/>
      <c r="O942" s="236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</row>
    <row r="943" spans="1:26" ht="24" customHeight="1">
      <c r="A943" s="236"/>
      <c r="B943" s="237"/>
      <c r="C943" s="236"/>
      <c r="D943" s="236"/>
      <c r="E943" s="236"/>
      <c r="F943" s="236"/>
      <c r="G943" s="236"/>
      <c r="H943" s="236"/>
      <c r="I943" s="236"/>
      <c r="J943" s="236"/>
      <c r="K943" s="236"/>
      <c r="L943" s="236"/>
      <c r="M943" s="236"/>
      <c r="N943" s="236"/>
      <c r="O943" s="236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</row>
    <row r="944" spans="1:26" ht="24" customHeight="1">
      <c r="A944" s="236"/>
      <c r="B944" s="237"/>
      <c r="C944" s="236"/>
      <c r="D944" s="236"/>
      <c r="E944" s="236"/>
      <c r="F944" s="236"/>
      <c r="G944" s="236"/>
      <c r="H944" s="236"/>
      <c r="I944" s="236"/>
      <c r="J944" s="236"/>
      <c r="K944" s="236"/>
      <c r="L944" s="236"/>
      <c r="M944" s="236"/>
      <c r="N944" s="236"/>
      <c r="O944" s="236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</row>
    <row r="945" spans="1:26" ht="24" customHeight="1">
      <c r="A945" s="236"/>
      <c r="B945" s="237"/>
      <c r="C945" s="236"/>
      <c r="D945" s="236"/>
      <c r="E945" s="236"/>
      <c r="F945" s="236"/>
      <c r="G945" s="236"/>
      <c r="H945" s="236"/>
      <c r="I945" s="236"/>
      <c r="J945" s="236"/>
      <c r="K945" s="236"/>
      <c r="L945" s="236"/>
      <c r="M945" s="236"/>
      <c r="N945" s="236"/>
      <c r="O945" s="236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</row>
    <row r="946" spans="1:26" ht="24" customHeight="1">
      <c r="A946" s="236"/>
      <c r="B946" s="237"/>
      <c r="C946" s="236"/>
      <c r="D946" s="236"/>
      <c r="E946" s="236"/>
      <c r="F946" s="236"/>
      <c r="G946" s="236"/>
      <c r="H946" s="236"/>
      <c r="I946" s="236"/>
      <c r="J946" s="236"/>
      <c r="K946" s="236"/>
      <c r="L946" s="236"/>
      <c r="M946" s="236"/>
      <c r="N946" s="236"/>
      <c r="O946" s="236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</row>
    <row r="947" spans="1:26" ht="24" customHeight="1">
      <c r="A947" s="236"/>
      <c r="B947" s="237"/>
      <c r="C947" s="236"/>
      <c r="D947" s="236"/>
      <c r="E947" s="236"/>
      <c r="F947" s="236"/>
      <c r="G947" s="236"/>
      <c r="H947" s="236"/>
      <c r="I947" s="236"/>
      <c r="J947" s="236"/>
      <c r="K947" s="236"/>
      <c r="L947" s="236"/>
      <c r="M947" s="236"/>
      <c r="N947" s="236"/>
      <c r="O947" s="236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</row>
    <row r="948" spans="1:26" ht="24" customHeight="1">
      <c r="A948" s="236"/>
      <c r="B948" s="237"/>
      <c r="C948" s="236"/>
      <c r="D948" s="236"/>
      <c r="E948" s="236"/>
      <c r="F948" s="236"/>
      <c r="G948" s="236"/>
      <c r="H948" s="236"/>
      <c r="I948" s="236"/>
      <c r="J948" s="236"/>
      <c r="K948" s="236"/>
      <c r="L948" s="236"/>
      <c r="M948" s="236"/>
      <c r="N948" s="236"/>
      <c r="O948" s="236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</row>
    <row r="949" spans="1:26" ht="24" customHeight="1">
      <c r="A949" s="236"/>
      <c r="B949" s="237"/>
      <c r="C949" s="236"/>
      <c r="D949" s="236"/>
      <c r="E949" s="236"/>
      <c r="F949" s="236"/>
      <c r="G949" s="236"/>
      <c r="H949" s="236"/>
      <c r="I949" s="236"/>
      <c r="J949" s="236"/>
      <c r="K949" s="236"/>
      <c r="L949" s="236"/>
      <c r="M949" s="236"/>
      <c r="N949" s="236"/>
      <c r="O949" s="236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</row>
    <row r="950" spans="1:26" ht="24" customHeight="1">
      <c r="A950" s="236"/>
      <c r="B950" s="237"/>
      <c r="C950" s="236"/>
      <c r="D950" s="236"/>
      <c r="E950" s="236"/>
      <c r="F950" s="236"/>
      <c r="G950" s="236"/>
      <c r="H950" s="236"/>
      <c r="I950" s="236"/>
      <c r="J950" s="236"/>
      <c r="K950" s="236"/>
      <c r="L950" s="236"/>
      <c r="M950" s="236"/>
      <c r="N950" s="236"/>
      <c r="O950" s="236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</row>
    <row r="951" spans="1:26" ht="24" customHeight="1">
      <c r="A951" s="236"/>
      <c r="B951" s="237"/>
      <c r="C951" s="236"/>
      <c r="D951" s="236"/>
      <c r="E951" s="236"/>
      <c r="F951" s="236"/>
      <c r="G951" s="236"/>
      <c r="H951" s="236"/>
      <c r="I951" s="236"/>
      <c r="J951" s="236"/>
      <c r="K951" s="236"/>
      <c r="L951" s="236"/>
      <c r="M951" s="236"/>
      <c r="N951" s="236"/>
      <c r="O951" s="236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</row>
    <row r="952" spans="1:26" ht="24" customHeight="1">
      <c r="A952" s="236"/>
      <c r="B952" s="237"/>
      <c r="C952" s="236"/>
      <c r="D952" s="236"/>
      <c r="E952" s="236"/>
      <c r="F952" s="236"/>
      <c r="G952" s="236"/>
      <c r="H952" s="236"/>
      <c r="I952" s="236"/>
      <c r="J952" s="236"/>
      <c r="K952" s="236"/>
      <c r="L952" s="236"/>
      <c r="M952" s="236"/>
      <c r="N952" s="236"/>
      <c r="O952" s="236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</row>
    <row r="953" spans="1:26" ht="24" customHeight="1">
      <c r="A953" s="236"/>
      <c r="B953" s="237"/>
      <c r="C953" s="236"/>
      <c r="D953" s="236"/>
      <c r="E953" s="236"/>
      <c r="F953" s="236"/>
      <c r="G953" s="236"/>
      <c r="H953" s="236"/>
      <c r="I953" s="236"/>
      <c r="J953" s="236"/>
      <c r="K953" s="236"/>
      <c r="L953" s="236"/>
      <c r="M953" s="236"/>
      <c r="N953" s="236"/>
      <c r="O953" s="236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</row>
    <row r="954" spans="1:26" ht="24" customHeight="1">
      <c r="A954" s="236"/>
      <c r="B954" s="237"/>
      <c r="C954" s="236"/>
      <c r="D954" s="236"/>
      <c r="E954" s="236"/>
      <c r="F954" s="236"/>
      <c r="G954" s="236"/>
      <c r="H954" s="236"/>
      <c r="I954" s="236"/>
      <c r="J954" s="236"/>
      <c r="K954" s="236"/>
      <c r="L954" s="236"/>
      <c r="M954" s="236"/>
      <c r="N954" s="236"/>
      <c r="O954" s="236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</row>
    <row r="955" spans="1:26" ht="24" customHeight="1">
      <c r="A955" s="236"/>
      <c r="B955" s="237"/>
      <c r="C955" s="236"/>
      <c r="D955" s="236"/>
      <c r="E955" s="236"/>
      <c r="F955" s="236"/>
      <c r="G955" s="236"/>
      <c r="H955" s="236"/>
      <c r="I955" s="236"/>
      <c r="J955" s="236"/>
      <c r="K955" s="236"/>
      <c r="L955" s="236"/>
      <c r="M955" s="236"/>
      <c r="N955" s="236"/>
      <c r="O955" s="236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</row>
    <row r="956" spans="1:26" ht="24" customHeight="1">
      <c r="A956" s="236"/>
      <c r="B956" s="237"/>
      <c r="C956" s="236"/>
      <c r="D956" s="236"/>
      <c r="E956" s="236"/>
      <c r="F956" s="236"/>
      <c r="G956" s="236"/>
      <c r="H956" s="236"/>
      <c r="I956" s="236"/>
      <c r="J956" s="236"/>
      <c r="K956" s="236"/>
      <c r="L956" s="236"/>
      <c r="M956" s="236"/>
      <c r="N956" s="236"/>
      <c r="O956" s="236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</row>
    <row r="957" spans="1:26" ht="24" customHeight="1">
      <c r="A957" s="236"/>
      <c r="B957" s="237"/>
      <c r="C957" s="236"/>
      <c r="D957" s="236"/>
      <c r="E957" s="236"/>
      <c r="F957" s="236"/>
      <c r="G957" s="236"/>
      <c r="H957" s="236"/>
      <c r="I957" s="236"/>
      <c r="J957" s="236"/>
      <c r="K957" s="236"/>
      <c r="L957" s="236"/>
      <c r="M957" s="236"/>
      <c r="N957" s="236"/>
      <c r="O957" s="236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</row>
    <row r="958" spans="1:26" ht="24" customHeight="1">
      <c r="A958" s="236"/>
      <c r="B958" s="237"/>
      <c r="C958" s="236"/>
      <c r="D958" s="236"/>
      <c r="E958" s="236"/>
      <c r="F958" s="236"/>
      <c r="G958" s="236"/>
      <c r="H958" s="236"/>
      <c r="I958" s="236"/>
      <c r="J958" s="236"/>
      <c r="K958" s="236"/>
      <c r="L958" s="236"/>
      <c r="M958" s="236"/>
      <c r="N958" s="236"/>
      <c r="O958" s="236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</row>
    <row r="959" spans="1:26" ht="24" customHeight="1">
      <c r="A959" s="236"/>
      <c r="B959" s="237"/>
      <c r="C959" s="236"/>
      <c r="D959" s="236"/>
      <c r="E959" s="236"/>
      <c r="F959" s="236"/>
      <c r="G959" s="236"/>
      <c r="H959" s="236"/>
      <c r="I959" s="236"/>
      <c r="J959" s="236"/>
      <c r="K959" s="236"/>
      <c r="L959" s="236"/>
      <c r="M959" s="236"/>
      <c r="N959" s="236"/>
      <c r="O959" s="236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</row>
    <row r="960" spans="1:26" ht="24" customHeight="1">
      <c r="A960" s="236"/>
      <c r="B960" s="237"/>
      <c r="C960" s="236"/>
      <c r="D960" s="236"/>
      <c r="E960" s="236"/>
      <c r="F960" s="236"/>
      <c r="G960" s="236"/>
      <c r="H960" s="236"/>
      <c r="I960" s="236"/>
      <c r="J960" s="236"/>
      <c r="K960" s="236"/>
      <c r="L960" s="236"/>
      <c r="M960" s="236"/>
      <c r="N960" s="236"/>
      <c r="O960" s="236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</row>
  </sheetData>
  <mergeCells count="19">
    <mergeCell ref="GE4:GE5"/>
    <mergeCell ref="DU4:DU5"/>
    <mergeCell ref="DW4:DW5"/>
    <mergeCell ref="EQ4:EQ5"/>
    <mergeCell ref="ES4:ES5"/>
    <mergeCell ref="FK4:FK5"/>
    <mergeCell ref="FW4:FW5"/>
    <mergeCell ref="AP4:AP5"/>
    <mergeCell ref="BF4:BF5"/>
    <mergeCell ref="BQ4:BQ5"/>
    <mergeCell ref="CN4:CN5"/>
    <mergeCell ref="CY4:CY5"/>
    <mergeCell ref="DN4:DN5"/>
    <mergeCell ref="L1:N1"/>
    <mergeCell ref="L2:N2"/>
    <mergeCell ref="K3:L3"/>
    <mergeCell ref="M3:N3"/>
    <mergeCell ref="C4:C5"/>
    <mergeCell ref="M4:M5"/>
  </mergeCell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2022-03-09T06:31:46Z</dcterms:created>
  <dcterms:modified xsi:type="dcterms:W3CDTF">2022-03-09T06:32:00Z</dcterms:modified>
</cp:coreProperties>
</file>